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6835" windowHeight="11820"/>
  </bookViews>
  <sheets>
    <sheet name="PneuControllers" sheetId="8" r:id="rId1"/>
    <sheet name="2012-2018 PneuCntrlr Em." sheetId="9" r:id="rId2"/>
    <sheet name="2012Wells_PneuPumps" sheetId="1" r:id="rId3"/>
    <sheet name="98% Broad Control_PneuPumps" sheetId="5" r:id="rId4"/>
    <sheet name="TankTruckFilling" sheetId="7" r:id="rId5"/>
  </sheets>
  <calcPr calcId="145621"/>
</workbook>
</file>

<file path=xl/calcChain.xml><?xml version="1.0" encoding="utf-8"?>
<calcChain xmlns="http://schemas.openxmlformats.org/spreadsheetml/2006/main">
  <c r="R66" i="9" l="1"/>
  <c r="K66" i="9"/>
  <c r="K65" i="9"/>
  <c r="C65" i="9"/>
  <c r="K64" i="9"/>
  <c r="C64" i="9"/>
  <c r="K63" i="9"/>
  <c r="K62" i="9"/>
  <c r="M61" i="9"/>
  <c r="O61" i="9" s="1"/>
  <c r="L61" i="9"/>
  <c r="N61" i="9" s="1"/>
  <c r="P61" i="9" s="1"/>
  <c r="K61" i="9"/>
  <c r="O60" i="9"/>
  <c r="N60" i="9"/>
  <c r="P60" i="9" s="1"/>
  <c r="M60" i="9"/>
  <c r="L60" i="9"/>
  <c r="K60" i="9"/>
  <c r="H60" i="9"/>
  <c r="G60" i="9"/>
  <c r="F60" i="9"/>
  <c r="E60" i="9"/>
  <c r="D60" i="9"/>
  <c r="D64" i="9" s="1"/>
  <c r="C60" i="9"/>
  <c r="R57" i="9"/>
  <c r="K57" i="9"/>
  <c r="K56" i="9"/>
  <c r="K55" i="9"/>
  <c r="K54" i="9"/>
  <c r="K53" i="9"/>
  <c r="K52" i="9"/>
  <c r="M51" i="9"/>
  <c r="O51" i="9" s="1"/>
  <c r="L51" i="9"/>
  <c r="N51" i="9" s="1"/>
  <c r="P51" i="9" s="1"/>
  <c r="K51" i="9"/>
  <c r="H51" i="9"/>
  <c r="G51" i="9"/>
  <c r="F51" i="9"/>
  <c r="E51" i="9"/>
  <c r="D51" i="9"/>
  <c r="C51" i="9"/>
  <c r="R42" i="9"/>
  <c r="K42" i="9"/>
  <c r="K41" i="9"/>
  <c r="K40" i="9"/>
  <c r="E40" i="9"/>
  <c r="F40" i="9" s="1"/>
  <c r="K39" i="9"/>
  <c r="B39" i="9"/>
  <c r="O38" i="9"/>
  <c r="M38" i="9"/>
  <c r="L38" i="9"/>
  <c r="N38" i="9" s="1"/>
  <c r="P38" i="9" s="1"/>
  <c r="K38" i="9"/>
  <c r="B38" i="9"/>
  <c r="O37" i="9"/>
  <c r="N37" i="9"/>
  <c r="P37" i="9" s="1"/>
  <c r="M37" i="9"/>
  <c r="L37" i="9"/>
  <c r="K37" i="9"/>
  <c r="P36" i="9"/>
  <c r="M36" i="9"/>
  <c r="O36" i="9" s="1"/>
  <c r="L36" i="9"/>
  <c r="N36" i="9" s="1"/>
  <c r="K36" i="9"/>
  <c r="H36" i="9"/>
  <c r="G36" i="9"/>
  <c r="F36" i="9"/>
  <c r="E36" i="9"/>
  <c r="E41" i="9" s="1"/>
  <c r="M39" i="9" s="1"/>
  <c r="O39" i="9" s="1"/>
  <c r="D36" i="9"/>
  <c r="C36" i="9"/>
  <c r="R33" i="9"/>
  <c r="K33" i="9"/>
  <c r="K32" i="9"/>
  <c r="F32" i="9"/>
  <c r="M31" i="9" s="1"/>
  <c r="O31" i="9" s="1"/>
  <c r="K31" i="9"/>
  <c r="K30" i="9"/>
  <c r="O29" i="9"/>
  <c r="N29" i="9"/>
  <c r="P29" i="9" s="1"/>
  <c r="M29" i="9"/>
  <c r="L29" i="9"/>
  <c r="K29" i="9"/>
  <c r="M28" i="9"/>
  <c r="O28" i="9" s="1"/>
  <c r="P28" i="9" s="1"/>
  <c r="L28" i="9"/>
  <c r="N28" i="9" s="1"/>
  <c r="K28" i="9"/>
  <c r="O27" i="9"/>
  <c r="N27" i="9"/>
  <c r="P27" i="9" s="1"/>
  <c r="M27" i="9"/>
  <c r="L27" i="9"/>
  <c r="K27" i="9"/>
  <c r="H27" i="9"/>
  <c r="G27" i="9"/>
  <c r="F27" i="9"/>
  <c r="E27" i="9"/>
  <c r="E32" i="9" s="1"/>
  <c r="M30" i="9" s="1"/>
  <c r="O30" i="9" s="1"/>
  <c r="D27" i="9"/>
  <c r="C27" i="9"/>
  <c r="R18" i="9"/>
  <c r="K18" i="9"/>
  <c r="K17" i="9"/>
  <c r="D17" i="9"/>
  <c r="M14" i="9" s="1"/>
  <c r="O14" i="9" s="1"/>
  <c r="K16" i="9"/>
  <c r="K15" i="9"/>
  <c r="H15" i="9"/>
  <c r="G15" i="9"/>
  <c r="F15" i="9"/>
  <c r="E15" i="9"/>
  <c r="D15" i="9"/>
  <c r="C15" i="9"/>
  <c r="B15" i="9"/>
  <c r="K14" i="9"/>
  <c r="H14" i="9"/>
  <c r="G14" i="9"/>
  <c r="F14" i="9"/>
  <c r="E14" i="9"/>
  <c r="D14" i="9"/>
  <c r="C14" i="9"/>
  <c r="B14" i="9"/>
  <c r="D16" i="9" s="1"/>
  <c r="K13" i="9"/>
  <c r="M12" i="9"/>
  <c r="O12" i="9" s="1"/>
  <c r="K12" i="9"/>
  <c r="H12" i="9"/>
  <c r="G12" i="9"/>
  <c r="F12" i="9"/>
  <c r="E12" i="9"/>
  <c r="D12" i="9"/>
  <c r="C12" i="9"/>
  <c r="C17" i="9" s="1"/>
  <c r="M13" i="9" s="1"/>
  <c r="O13" i="9" s="1"/>
  <c r="K9" i="9"/>
  <c r="R8" i="9"/>
  <c r="K8" i="9"/>
  <c r="K7" i="9"/>
  <c r="K6" i="9"/>
  <c r="K5" i="9"/>
  <c r="K4" i="9"/>
  <c r="M3" i="9"/>
  <c r="O3" i="9" s="1"/>
  <c r="P3" i="9" s="1"/>
  <c r="L3" i="9"/>
  <c r="N3" i="9" s="1"/>
  <c r="K3" i="9"/>
  <c r="H3" i="9"/>
  <c r="G3" i="9"/>
  <c r="F3" i="9"/>
  <c r="E3" i="9"/>
  <c r="D3" i="9"/>
  <c r="C3" i="9"/>
  <c r="C8" i="9" s="1"/>
  <c r="G123" i="8"/>
  <c r="G125" i="8" s="1"/>
  <c r="A118" i="8"/>
  <c r="G105" i="8"/>
  <c r="G107" i="8" s="1"/>
  <c r="A100" i="8"/>
  <c r="G87" i="8"/>
  <c r="G89" i="8" s="1"/>
  <c r="A82" i="8"/>
  <c r="G69" i="8"/>
  <c r="G71" i="8" s="1"/>
  <c r="A64" i="8"/>
  <c r="G51" i="8"/>
  <c r="G53" i="8" s="1"/>
  <c r="A46" i="8"/>
  <c r="G32" i="8"/>
  <c r="G34" i="8" s="1"/>
  <c r="A27" i="8"/>
  <c r="G14" i="8"/>
  <c r="G16" i="8" s="1"/>
  <c r="A9" i="8"/>
  <c r="L14" i="9" l="1"/>
  <c r="N14" i="9" s="1"/>
  <c r="P14" i="9" s="1"/>
  <c r="E16" i="9"/>
  <c r="D8" i="9"/>
  <c r="M4" i="9"/>
  <c r="O4" i="9" s="1"/>
  <c r="E17" i="9"/>
  <c r="G40" i="9"/>
  <c r="L40" i="9"/>
  <c r="N40" i="9" s="1"/>
  <c r="C56" i="9"/>
  <c r="C55" i="9"/>
  <c r="L52" i="9" s="1"/>
  <c r="N52" i="9" s="1"/>
  <c r="E64" i="9"/>
  <c r="L62" i="9"/>
  <c r="N62" i="9" s="1"/>
  <c r="C7" i="9"/>
  <c r="L4" i="9" s="1"/>
  <c r="N4" i="9" s="1"/>
  <c r="P4" i="9" s="1"/>
  <c r="L39" i="9"/>
  <c r="N39" i="9" s="1"/>
  <c r="P39" i="9" s="1"/>
  <c r="F41" i="9"/>
  <c r="D7" i="9"/>
  <c r="E31" i="9"/>
  <c r="D65" i="9"/>
  <c r="C16" i="9"/>
  <c r="L13" i="9" s="1"/>
  <c r="N13" i="9" s="1"/>
  <c r="P13" i="9" s="1"/>
  <c r="L12" i="9"/>
  <c r="N12" i="9" s="1"/>
  <c r="P12" i="9" s="1"/>
  <c r="G32" i="9"/>
  <c r="D55" i="9"/>
  <c r="G15" i="8"/>
  <c r="G33" i="8"/>
  <c r="G52" i="8"/>
  <c r="G70" i="8"/>
  <c r="G88" i="8"/>
  <c r="G106" i="8"/>
  <c r="G124" i="8"/>
  <c r="M40" i="9" l="1"/>
  <c r="O40" i="9" s="1"/>
  <c r="G41" i="9"/>
  <c r="H40" i="9"/>
  <c r="L42" i="9" s="1"/>
  <c r="N42" i="9" s="1"/>
  <c r="L41" i="9"/>
  <c r="N41" i="9" s="1"/>
  <c r="E65" i="9"/>
  <c r="M62" i="9"/>
  <c r="O62" i="9" s="1"/>
  <c r="P62" i="9" s="1"/>
  <c r="P52" i="9"/>
  <c r="M15" i="9"/>
  <c r="O15" i="9" s="1"/>
  <c r="F17" i="9"/>
  <c r="H32" i="9"/>
  <c r="M33" i="9" s="1"/>
  <c r="O33" i="9" s="1"/>
  <c r="M32" i="9"/>
  <c r="O32" i="9" s="1"/>
  <c r="F31" i="9"/>
  <c r="L30" i="9"/>
  <c r="N30" i="9" s="1"/>
  <c r="P30" i="9" s="1"/>
  <c r="M52" i="9"/>
  <c r="O52" i="9" s="1"/>
  <c r="D56" i="9"/>
  <c r="P40" i="9"/>
  <c r="M5" i="9"/>
  <c r="O5" i="9" s="1"/>
  <c r="E8" i="9"/>
  <c r="F64" i="9"/>
  <c r="L63" i="9"/>
  <c r="N63" i="9" s="1"/>
  <c r="F16" i="9"/>
  <c r="L15" i="9"/>
  <c r="N15" i="9" s="1"/>
  <c r="P15" i="9" s="1"/>
  <c r="E7" i="9"/>
  <c r="L5" i="9"/>
  <c r="N5" i="9" s="1"/>
  <c r="L53" i="9"/>
  <c r="N53" i="9" s="1"/>
  <c r="E55" i="9"/>
  <c r="F55" i="9" l="1"/>
  <c r="L54" i="9"/>
  <c r="N54" i="9" s="1"/>
  <c r="E56" i="9"/>
  <c r="M53" i="9"/>
  <c r="O53" i="9" s="1"/>
  <c r="P53" i="9"/>
  <c r="G16" i="9"/>
  <c r="L16" i="9"/>
  <c r="N16" i="9" s="1"/>
  <c r="P16" i="9" s="1"/>
  <c r="H41" i="9"/>
  <c r="M42" i="9" s="1"/>
  <c r="O42" i="9" s="1"/>
  <c r="M41" i="9"/>
  <c r="O41" i="9" s="1"/>
  <c r="P5" i="9"/>
  <c r="G17" i="9"/>
  <c r="M16" i="9"/>
  <c r="O16" i="9" s="1"/>
  <c r="F65" i="9"/>
  <c r="M63" i="9"/>
  <c r="O63" i="9" s="1"/>
  <c r="P63" i="9" s="1"/>
  <c r="F7" i="9"/>
  <c r="L6" i="9"/>
  <c r="N6" i="9" s="1"/>
  <c r="L64" i="9"/>
  <c r="N64" i="9" s="1"/>
  <c r="G64" i="9"/>
  <c r="G31" i="9"/>
  <c r="L31" i="9"/>
  <c r="N31" i="9" s="1"/>
  <c r="P31" i="9" s="1"/>
  <c r="P41" i="9"/>
  <c r="P42" i="9"/>
  <c r="R43" i="9" s="1"/>
  <c r="F8" i="9"/>
  <c r="M6" i="9"/>
  <c r="O6" i="9" s="1"/>
  <c r="L65" i="9" l="1"/>
  <c r="N65" i="9" s="1"/>
  <c r="H64" i="9"/>
  <c r="L66" i="9" s="1"/>
  <c r="N66" i="9" s="1"/>
  <c r="G65" i="9"/>
  <c r="M64" i="9"/>
  <c r="O64" i="9" s="1"/>
  <c r="L17" i="9"/>
  <c r="N17" i="9" s="1"/>
  <c r="H16" i="9"/>
  <c r="L18" i="9" s="1"/>
  <c r="N18" i="9" s="1"/>
  <c r="P6" i="9"/>
  <c r="G55" i="9"/>
  <c r="L55" i="9"/>
  <c r="N55" i="9" s="1"/>
  <c r="G8" i="9"/>
  <c r="M7" i="9"/>
  <c r="O7" i="9" s="1"/>
  <c r="H31" i="9"/>
  <c r="L33" i="9" s="1"/>
  <c r="N33" i="9" s="1"/>
  <c r="P33" i="9" s="1"/>
  <c r="R34" i="9" s="1"/>
  <c r="L32" i="9"/>
  <c r="N32" i="9" s="1"/>
  <c r="P32" i="9" s="1"/>
  <c r="L7" i="9"/>
  <c r="N7" i="9" s="1"/>
  <c r="P7" i="9" s="1"/>
  <c r="G7" i="9"/>
  <c r="M17" i="9"/>
  <c r="O17" i="9" s="1"/>
  <c r="H17" i="9"/>
  <c r="M18" i="9" s="1"/>
  <c r="O18" i="9" s="1"/>
  <c r="M54" i="9"/>
  <c r="O54" i="9" s="1"/>
  <c r="P54" i="9" s="1"/>
  <c r="F56" i="9"/>
  <c r="P64" i="9"/>
  <c r="P18" i="9" l="1"/>
  <c r="R19" i="9" s="1"/>
  <c r="P17" i="9"/>
  <c r="G56" i="9"/>
  <c r="M55" i="9"/>
  <c r="O55" i="9" s="1"/>
  <c r="L8" i="9"/>
  <c r="N8" i="9" s="1"/>
  <c r="H7" i="9"/>
  <c r="L9" i="9" s="1"/>
  <c r="N9" i="9" s="1"/>
  <c r="H8" i="9"/>
  <c r="M9" i="9" s="1"/>
  <c r="O9" i="9" s="1"/>
  <c r="M8" i="9"/>
  <c r="O8" i="9" s="1"/>
  <c r="H65" i="9"/>
  <c r="M66" i="9" s="1"/>
  <c r="O66" i="9" s="1"/>
  <c r="M65" i="9"/>
  <c r="O65" i="9" s="1"/>
  <c r="P65" i="9" s="1"/>
  <c r="P66" i="9"/>
  <c r="R67" i="9" s="1"/>
  <c r="P55" i="9"/>
  <c r="L56" i="9"/>
  <c r="N56" i="9" s="1"/>
  <c r="H55" i="9"/>
  <c r="L57" i="9" s="1"/>
  <c r="N57" i="9" s="1"/>
  <c r="M56" i="9" l="1"/>
  <c r="O56" i="9" s="1"/>
  <c r="H56" i="9"/>
  <c r="M57" i="9" s="1"/>
  <c r="O57" i="9" s="1"/>
  <c r="P9" i="9"/>
  <c r="R9" i="9" s="1"/>
  <c r="P57" i="9"/>
  <c r="R58" i="9" s="1"/>
  <c r="P56" i="9"/>
  <c r="P8" i="9"/>
  <c r="D10" i="7" l="1"/>
  <c r="E8" i="7" s="1"/>
  <c r="F8" i="7" s="1"/>
  <c r="G8" i="7" s="1"/>
  <c r="G10" i="7" s="1"/>
  <c r="D8" i="7"/>
  <c r="D7" i="7"/>
  <c r="D6" i="7"/>
  <c r="D5" i="7"/>
  <c r="G4" i="7"/>
  <c r="G3" i="7"/>
  <c r="G2" i="7"/>
  <c r="E5" i="7" l="1"/>
  <c r="F5" i="7" s="1"/>
  <c r="G5" i="7" s="1"/>
  <c r="E6" i="7"/>
  <c r="F6" i="7" s="1"/>
  <c r="G6" i="7" s="1"/>
  <c r="E7" i="7"/>
  <c r="F7" i="7" s="1"/>
  <c r="G7" i="7" s="1"/>
  <c r="H1694" i="1"/>
  <c r="I1694" i="1"/>
  <c r="D4" i="5" s="1"/>
  <c r="C4" i="5" s="1"/>
  <c r="D5" i="5" l="1"/>
  <c r="F4" i="5"/>
  <c r="D6" i="5" l="1"/>
  <c r="D7" i="5" s="1"/>
  <c r="D8" i="5" s="1"/>
  <c r="C3" i="5"/>
  <c r="C2" i="5"/>
  <c r="H1689" i="1"/>
  <c r="AA5" i="1"/>
  <c r="AB5" i="1"/>
  <c r="AC5" i="1"/>
  <c r="AD5" i="1"/>
  <c r="AA6" i="1"/>
  <c r="AB6" i="1"/>
  <c r="AC6" i="1"/>
  <c r="AD6" i="1"/>
  <c r="AA7" i="1"/>
  <c r="AB7" i="1"/>
  <c r="AC7" i="1"/>
  <c r="AD7" i="1"/>
  <c r="AA8" i="1"/>
  <c r="AB8" i="1"/>
  <c r="AC8" i="1"/>
  <c r="AD8" i="1"/>
  <c r="AA9" i="1"/>
  <c r="AB9" i="1"/>
  <c r="AC9" i="1"/>
  <c r="AD9" i="1"/>
  <c r="AA10" i="1"/>
  <c r="AB10" i="1"/>
  <c r="AC10" i="1"/>
  <c r="AD10" i="1"/>
  <c r="AA11" i="1"/>
  <c r="AB11" i="1"/>
  <c r="AC11" i="1"/>
  <c r="AD11" i="1"/>
  <c r="AA12" i="1"/>
  <c r="AB12" i="1"/>
  <c r="AC12" i="1"/>
  <c r="AD12" i="1"/>
  <c r="AA13" i="1"/>
  <c r="AB13" i="1"/>
  <c r="AC13" i="1"/>
  <c r="AD13" i="1"/>
  <c r="AA14" i="1"/>
  <c r="AB14" i="1"/>
  <c r="AC14" i="1"/>
  <c r="AD14" i="1"/>
  <c r="AA15" i="1"/>
  <c r="AB15" i="1"/>
  <c r="AC15" i="1"/>
  <c r="AD15" i="1"/>
  <c r="AA16" i="1"/>
  <c r="AB16" i="1"/>
  <c r="AC16" i="1"/>
  <c r="AD16" i="1"/>
  <c r="AA17" i="1"/>
  <c r="AB17" i="1"/>
  <c r="AC17" i="1"/>
  <c r="AD17" i="1"/>
  <c r="AA18" i="1"/>
  <c r="AB18" i="1"/>
  <c r="AC18" i="1"/>
  <c r="AD18" i="1"/>
  <c r="AA19" i="1"/>
  <c r="AB19" i="1"/>
  <c r="AC19" i="1"/>
  <c r="AD19" i="1"/>
  <c r="AA20" i="1"/>
  <c r="AB20" i="1"/>
  <c r="AC20" i="1"/>
  <c r="AD20" i="1"/>
  <c r="AA21" i="1"/>
  <c r="AB21" i="1"/>
  <c r="AC21" i="1"/>
  <c r="AD21" i="1"/>
  <c r="AA22" i="1"/>
  <c r="AB22" i="1"/>
  <c r="AC22" i="1"/>
  <c r="AD22" i="1"/>
  <c r="AA23" i="1"/>
  <c r="AB23" i="1"/>
  <c r="AC23" i="1"/>
  <c r="AD23" i="1"/>
  <c r="AA24" i="1"/>
  <c r="AB24" i="1"/>
  <c r="AC24" i="1"/>
  <c r="AD24" i="1"/>
  <c r="AA25" i="1"/>
  <c r="AB25" i="1"/>
  <c r="AC25" i="1"/>
  <c r="AD25" i="1"/>
  <c r="AA26" i="1"/>
  <c r="AB26" i="1"/>
  <c r="AC26" i="1"/>
  <c r="AD26" i="1"/>
  <c r="AA27" i="1"/>
  <c r="AB27" i="1"/>
  <c r="AC27" i="1"/>
  <c r="AD27" i="1"/>
  <c r="AA28" i="1"/>
  <c r="AB28" i="1"/>
  <c r="AC28" i="1"/>
  <c r="AD28" i="1"/>
  <c r="AA29" i="1"/>
  <c r="AB29" i="1"/>
  <c r="AC29" i="1"/>
  <c r="AD29" i="1"/>
  <c r="AA30" i="1"/>
  <c r="AB30" i="1"/>
  <c r="AC30" i="1"/>
  <c r="AD30" i="1"/>
  <c r="AA31" i="1"/>
  <c r="AB31" i="1"/>
  <c r="AC31" i="1"/>
  <c r="AD31" i="1"/>
  <c r="AA32" i="1"/>
  <c r="AB32" i="1"/>
  <c r="AC32" i="1"/>
  <c r="AD32" i="1"/>
  <c r="AA33" i="1"/>
  <c r="AB33" i="1"/>
  <c r="AC33" i="1"/>
  <c r="AD33" i="1"/>
  <c r="AA34" i="1"/>
  <c r="AB34" i="1"/>
  <c r="AC34" i="1"/>
  <c r="AD34" i="1"/>
  <c r="AA35" i="1"/>
  <c r="AB35" i="1"/>
  <c r="AC35" i="1"/>
  <c r="AD35" i="1"/>
  <c r="AA36" i="1"/>
  <c r="AB36" i="1"/>
  <c r="AC36" i="1"/>
  <c r="AD36" i="1"/>
  <c r="AA37" i="1"/>
  <c r="AB37" i="1"/>
  <c r="AC37" i="1"/>
  <c r="AD37" i="1"/>
  <c r="AA38" i="1"/>
  <c r="AB38" i="1"/>
  <c r="AC38" i="1"/>
  <c r="AD38" i="1"/>
  <c r="AA39" i="1"/>
  <c r="AB39" i="1"/>
  <c r="AC39" i="1"/>
  <c r="AD39" i="1"/>
  <c r="AA40" i="1"/>
  <c r="AB40" i="1"/>
  <c r="AC40" i="1"/>
  <c r="AD40" i="1"/>
  <c r="AA41" i="1"/>
  <c r="AB41" i="1"/>
  <c r="AC41" i="1"/>
  <c r="AD41" i="1"/>
  <c r="AA42" i="1"/>
  <c r="AB42" i="1"/>
  <c r="AC42" i="1"/>
  <c r="AD42" i="1"/>
  <c r="AA43" i="1"/>
  <c r="AB43" i="1"/>
  <c r="AC43" i="1"/>
  <c r="AD43" i="1"/>
  <c r="AA44" i="1"/>
  <c r="AB44" i="1"/>
  <c r="AC44" i="1"/>
  <c r="AD44" i="1"/>
  <c r="AA45" i="1"/>
  <c r="AB45" i="1"/>
  <c r="AC45" i="1"/>
  <c r="AD45" i="1"/>
  <c r="AA46" i="1"/>
  <c r="AB46" i="1"/>
  <c r="AC46" i="1"/>
  <c r="AD46" i="1"/>
  <c r="AA47" i="1"/>
  <c r="AB47" i="1"/>
  <c r="AC47" i="1"/>
  <c r="AD47" i="1"/>
  <c r="AA48" i="1"/>
  <c r="AB48" i="1"/>
  <c r="AC48" i="1"/>
  <c r="AD48" i="1"/>
  <c r="AA49" i="1"/>
  <c r="AB49" i="1"/>
  <c r="AC49" i="1"/>
  <c r="AD49" i="1"/>
  <c r="AA50" i="1"/>
  <c r="AB50" i="1"/>
  <c r="AC50" i="1"/>
  <c r="AD50" i="1"/>
  <c r="AA51" i="1"/>
  <c r="AB51" i="1"/>
  <c r="AC51" i="1"/>
  <c r="AD51" i="1"/>
  <c r="AA52" i="1"/>
  <c r="AB52" i="1"/>
  <c r="AC52" i="1"/>
  <c r="AD52" i="1"/>
  <c r="AA53" i="1"/>
  <c r="AB53" i="1"/>
  <c r="AC53" i="1"/>
  <c r="AD53" i="1"/>
  <c r="AA54" i="1"/>
  <c r="AB54" i="1"/>
  <c r="AC54" i="1"/>
  <c r="AD54" i="1"/>
  <c r="AA55" i="1"/>
  <c r="AB55" i="1"/>
  <c r="AC55" i="1"/>
  <c r="AD55" i="1"/>
  <c r="AA56" i="1"/>
  <c r="AB56" i="1"/>
  <c r="AC56" i="1"/>
  <c r="AD56" i="1"/>
  <c r="AA57" i="1"/>
  <c r="AB57" i="1"/>
  <c r="AC57" i="1"/>
  <c r="AD57" i="1"/>
  <c r="AA58" i="1"/>
  <c r="AB58" i="1"/>
  <c r="AC58" i="1"/>
  <c r="AD58" i="1"/>
  <c r="AA59" i="1"/>
  <c r="AB59" i="1"/>
  <c r="AC59" i="1"/>
  <c r="AD59" i="1"/>
  <c r="AA60" i="1"/>
  <c r="AB60" i="1"/>
  <c r="AC60" i="1"/>
  <c r="AD60" i="1"/>
  <c r="AA61" i="1"/>
  <c r="AB61" i="1"/>
  <c r="AC61" i="1"/>
  <c r="AD61" i="1"/>
  <c r="AA62" i="1"/>
  <c r="AB62" i="1"/>
  <c r="AC62" i="1"/>
  <c r="AD62" i="1"/>
  <c r="AA63" i="1"/>
  <c r="AB63" i="1"/>
  <c r="AC63" i="1"/>
  <c r="AD63" i="1"/>
  <c r="AA64" i="1"/>
  <c r="AB64" i="1"/>
  <c r="AC64" i="1"/>
  <c r="AD64" i="1"/>
  <c r="AA65" i="1"/>
  <c r="AB65" i="1"/>
  <c r="AC65" i="1"/>
  <c r="AD65" i="1"/>
  <c r="AA66" i="1"/>
  <c r="AB66" i="1"/>
  <c r="AC66" i="1"/>
  <c r="AD66" i="1"/>
  <c r="AA67" i="1"/>
  <c r="AB67" i="1"/>
  <c r="AC67" i="1"/>
  <c r="AD67" i="1"/>
  <c r="AA68" i="1"/>
  <c r="AB68" i="1"/>
  <c r="AC68" i="1"/>
  <c r="AD68" i="1"/>
  <c r="AA69" i="1"/>
  <c r="AB69" i="1"/>
  <c r="AC69" i="1"/>
  <c r="AD69" i="1"/>
  <c r="AA70" i="1"/>
  <c r="AB70" i="1"/>
  <c r="AC70" i="1"/>
  <c r="AD70" i="1"/>
  <c r="AA71" i="1"/>
  <c r="AB71" i="1"/>
  <c r="AC71" i="1"/>
  <c r="AD71" i="1"/>
  <c r="AA72" i="1"/>
  <c r="AB72" i="1"/>
  <c r="AC72" i="1"/>
  <c r="AD72" i="1"/>
  <c r="AA73" i="1"/>
  <c r="AB73" i="1"/>
  <c r="AC73" i="1"/>
  <c r="AD73" i="1"/>
  <c r="AA74" i="1"/>
  <c r="AB74" i="1"/>
  <c r="AC74" i="1"/>
  <c r="AD74" i="1"/>
  <c r="AA75" i="1"/>
  <c r="AB75" i="1"/>
  <c r="AC75" i="1"/>
  <c r="AD75" i="1"/>
  <c r="AA76" i="1"/>
  <c r="AB76" i="1"/>
  <c r="AC76" i="1"/>
  <c r="AD76" i="1"/>
  <c r="AA77" i="1"/>
  <c r="AB77" i="1"/>
  <c r="AC77" i="1"/>
  <c r="AD77" i="1"/>
  <c r="AA78" i="1"/>
  <c r="AB78" i="1"/>
  <c r="AC78" i="1"/>
  <c r="AD78" i="1"/>
  <c r="AA79" i="1"/>
  <c r="AB79" i="1"/>
  <c r="AC79" i="1"/>
  <c r="AD79" i="1"/>
  <c r="AA80" i="1"/>
  <c r="AB80" i="1"/>
  <c r="AC80" i="1"/>
  <c r="AD80" i="1"/>
  <c r="AA81" i="1"/>
  <c r="AB81" i="1"/>
  <c r="AC81" i="1"/>
  <c r="AD81" i="1"/>
  <c r="AA82" i="1"/>
  <c r="AB82" i="1"/>
  <c r="AC82" i="1"/>
  <c r="AD82" i="1"/>
  <c r="AA83" i="1"/>
  <c r="AB83" i="1"/>
  <c r="AC83" i="1"/>
  <c r="AD83" i="1"/>
  <c r="AA84" i="1"/>
  <c r="AB84" i="1"/>
  <c r="AC84" i="1"/>
  <c r="AD84" i="1"/>
  <c r="AA85" i="1"/>
  <c r="AB85" i="1"/>
  <c r="AC85" i="1"/>
  <c r="AD85" i="1"/>
  <c r="AA86" i="1"/>
  <c r="AB86" i="1"/>
  <c r="AC86" i="1"/>
  <c r="AD86" i="1"/>
  <c r="AA87" i="1"/>
  <c r="AB87" i="1"/>
  <c r="AC87" i="1"/>
  <c r="AD87" i="1"/>
  <c r="AA88" i="1"/>
  <c r="AB88" i="1"/>
  <c r="AC88" i="1"/>
  <c r="AD88" i="1"/>
  <c r="AA89" i="1"/>
  <c r="AB89" i="1"/>
  <c r="AC89" i="1"/>
  <c r="AD89" i="1"/>
  <c r="AA90" i="1"/>
  <c r="AB90" i="1"/>
  <c r="AC90" i="1"/>
  <c r="AD90" i="1"/>
  <c r="AA91" i="1"/>
  <c r="AB91" i="1"/>
  <c r="AC91" i="1"/>
  <c r="AD91" i="1"/>
  <c r="AA92" i="1"/>
  <c r="AB92" i="1"/>
  <c r="AC92" i="1"/>
  <c r="AD92" i="1"/>
  <c r="AA93" i="1"/>
  <c r="AB93" i="1"/>
  <c r="AC93" i="1"/>
  <c r="AD93" i="1"/>
  <c r="AA94" i="1"/>
  <c r="AB94" i="1"/>
  <c r="AC94" i="1"/>
  <c r="AD94" i="1"/>
  <c r="AA95" i="1"/>
  <c r="AB95" i="1"/>
  <c r="AC95" i="1"/>
  <c r="AD95" i="1"/>
  <c r="AA96" i="1"/>
  <c r="AB96" i="1"/>
  <c r="AC96" i="1"/>
  <c r="AD96" i="1"/>
  <c r="AA97" i="1"/>
  <c r="AB97" i="1"/>
  <c r="AC97" i="1"/>
  <c r="AD97" i="1"/>
  <c r="AA98" i="1"/>
  <c r="AB98" i="1"/>
  <c r="AC98" i="1"/>
  <c r="AD98" i="1"/>
  <c r="AA99" i="1"/>
  <c r="AB99" i="1"/>
  <c r="AC99" i="1"/>
  <c r="AD99" i="1"/>
  <c r="AA100" i="1"/>
  <c r="AB100" i="1"/>
  <c r="AC100" i="1"/>
  <c r="AD100" i="1"/>
  <c r="AA101" i="1"/>
  <c r="AB101" i="1"/>
  <c r="AC101" i="1"/>
  <c r="AD101" i="1"/>
  <c r="AA102" i="1"/>
  <c r="AB102" i="1"/>
  <c r="AC102" i="1"/>
  <c r="AD102" i="1"/>
  <c r="AA103" i="1"/>
  <c r="AB103" i="1"/>
  <c r="AC103" i="1"/>
  <c r="AD103" i="1"/>
  <c r="AA104" i="1"/>
  <c r="AB104" i="1"/>
  <c r="AC104" i="1"/>
  <c r="AD104" i="1"/>
  <c r="AA105" i="1"/>
  <c r="AB105" i="1"/>
  <c r="AC105" i="1"/>
  <c r="AD105" i="1"/>
  <c r="AA106" i="1"/>
  <c r="AB106" i="1"/>
  <c r="AC106" i="1"/>
  <c r="AD106" i="1"/>
  <c r="AA107" i="1"/>
  <c r="AB107" i="1"/>
  <c r="AC107" i="1"/>
  <c r="AD107" i="1"/>
  <c r="AA108" i="1"/>
  <c r="AB108" i="1"/>
  <c r="AC108" i="1"/>
  <c r="AD108" i="1"/>
  <c r="AA109" i="1"/>
  <c r="AB109" i="1"/>
  <c r="AC109" i="1"/>
  <c r="AD109" i="1"/>
  <c r="AA110" i="1"/>
  <c r="AB110" i="1"/>
  <c r="AC110" i="1"/>
  <c r="AD110" i="1"/>
  <c r="AA111" i="1"/>
  <c r="AB111" i="1"/>
  <c r="AC111" i="1"/>
  <c r="AD111" i="1"/>
  <c r="AA112" i="1"/>
  <c r="AB112" i="1"/>
  <c r="AC112" i="1"/>
  <c r="AD112" i="1"/>
  <c r="AA113" i="1"/>
  <c r="AB113" i="1"/>
  <c r="AC113" i="1"/>
  <c r="AD113" i="1"/>
  <c r="AA114" i="1"/>
  <c r="AB114" i="1"/>
  <c r="AC114" i="1"/>
  <c r="AD114" i="1"/>
  <c r="AA115" i="1"/>
  <c r="AB115" i="1"/>
  <c r="AC115" i="1"/>
  <c r="AD115" i="1"/>
  <c r="AA116" i="1"/>
  <c r="AB116" i="1"/>
  <c r="AC116" i="1"/>
  <c r="AD116" i="1"/>
  <c r="AA117" i="1"/>
  <c r="AB117" i="1"/>
  <c r="AC117" i="1"/>
  <c r="AD117" i="1"/>
  <c r="AA118" i="1"/>
  <c r="AB118" i="1"/>
  <c r="AC118" i="1"/>
  <c r="AD118" i="1"/>
  <c r="AA119" i="1"/>
  <c r="AB119" i="1"/>
  <c r="AC119" i="1"/>
  <c r="AD119" i="1"/>
  <c r="AA120" i="1"/>
  <c r="AB120" i="1"/>
  <c r="AC120" i="1"/>
  <c r="AD120" i="1"/>
  <c r="AA121" i="1"/>
  <c r="AB121" i="1"/>
  <c r="AC121" i="1"/>
  <c r="AD121" i="1"/>
  <c r="AA122" i="1"/>
  <c r="AB122" i="1"/>
  <c r="AC122" i="1"/>
  <c r="AD122" i="1"/>
  <c r="AA123" i="1"/>
  <c r="AB123" i="1"/>
  <c r="AC123" i="1"/>
  <c r="AD123" i="1"/>
  <c r="AA124" i="1"/>
  <c r="AB124" i="1"/>
  <c r="AC124" i="1"/>
  <c r="AD124" i="1"/>
  <c r="AA125" i="1"/>
  <c r="AB125" i="1"/>
  <c r="AC125" i="1"/>
  <c r="AD125" i="1"/>
  <c r="AA126" i="1"/>
  <c r="AB126" i="1"/>
  <c r="AC126" i="1"/>
  <c r="AD126" i="1"/>
  <c r="AA127" i="1"/>
  <c r="AB127" i="1"/>
  <c r="AC127" i="1"/>
  <c r="AD127" i="1"/>
  <c r="AA128" i="1"/>
  <c r="AB128" i="1"/>
  <c r="AC128" i="1"/>
  <c r="AD128" i="1"/>
  <c r="AA129" i="1"/>
  <c r="AB129" i="1"/>
  <c r="AC129" i="1"/>
  <c r="AD129" i="1"/>
  <c r="AA130" i="1"/>
  <c r="AB130" i="1"/>
  <c r="AC130" i="1"/>
  <c r="AD130" i="1"/>
  <c r="AA131" i="1"/>
  <c r="AB131" i="1"/>
  <c r="AC131" i="1"/>
  <c r="AD131" i="1"/>
  <c r="AA132" i="1"/>
  <c r="AB132" i="1"/>
  <c r="AC132" i="1"/>
  <c r="AD132" i="1"/>
  <c r="AA133" i="1"/>
  <c r="AB133" i="1"/>
  <c r="AC133" i="1"/>
  <c r="AD133" i="1"/>
  <c r="AA134" i="1"/>
  <c r="AB134" i="1"/>
  <c r="AC134" i="1"/>
  <c r="AD134" i="1"/>
  <c r="AA135" i="1"/>
  <c r="AB135" i="1"/>
  <c r="AC135" i="1"/>
  <c r="AD135" i="1"/>
  <c r="AA136" i="1"/>
  <c r="AB136" i="1"/>
  <c r="AC136" i="1"/>
  <c r="AD136" i="1"/>
  <c r="AA137" i="1"/>
  <c r="AB137" i="1"/>
  <c r="AC137" i="1"/>
  <c r="AD137" i="1"/>
  <c r="AA138" i="1"/>
  <c r="AB138" i="1"/>
  <c r="AC138" i="1"/>
  <c r="AD138" i="1"/>
  <c r="AA139" i="1"/>
  <c r="AB139" i="1"/>
  <c r="AC139" i="1"/>
  <c r="AD139" i="1"/>
  <c r="AA140" i="1"/>
  <c r="AB140" i="1"/>
  <c r="AC140" i="1"/>
  <c r="AD140" i="1"/>
  <c r="AA141" i="1"/>
  <c r="AB141" i="1"/>
  <c r="AC141" i="1"/>
  <c r="AD141" i="1"/>
  <c r="AA142" i="1"/>
  <c r="AB142" i="1"/>
  <c r="AC142" i="1"/>
  <c r="AD142" i="1"/>
  <c r="AA143" i="1"/>
  <c r="AB143" i="1"/>
  <c r="AC143" i="1"/>
  <c r="AD143" i="1"/>
  <c r="AA144" i="1"/>
  <c r="AB144" i="1"/>
  <c r="AC144" i="1"/>
  <c r="AD144" i="1"/>
  <c r="AA145" i="1"/>
  <c r="AB145" i="1"/>
  <c r="AC145" i="1"/>
  <c r="AD145" i="1"/>
  <c r="AA146" i="1"/>
  <c r="AB146" i="1"/>
  <c r="AC146" i="1"/>
  <c r="AD146" i="1"/>
  <c r="AA147" i="1"/>
  <c r="AB147" i="1"/>
  <c r="AC147" i="1"/>
  <c r="AD147" i="1"/>
  <c r="AA148" i="1"/>
  <c r="AB148" i="1"/>
  <c r="AC148" i="1"/>
  <c r="AD148" i="1"/>
  <c r="AA149" i="1"/>
  <c r="AB149" i="1"/>
  <c r="AC149" i="1"/>
  <c r="AD149" i="1"/>
  <c r="AA150" i="1"/>
  <c r="AB150" i="1"/>
  <c r="AC150" i="1"/>
  <c r="AD150" i="1"/>
  <c r="AA151" i="1"/>
  <c r="AB151" i="1"/>
  <c r="AC151" i="1"/>
  <c r="AD151" i="1"/>
  <c r="AA152" i="1"/>
  <c r="AB152" i="1"/>
  <c r="AC152" i="1"/>
  <c r="AD152" i="1"/>
  <c r="AA153" i="1"/>
  <c r="AB153" i="1"/>
  <c r="AC153" i="1"/>
  <c r="AD153" i="1"/>
  <c r="AA154" i="1"/>
  <c r="AB154" i="1"/>
  <c r="AC154" i="1"/>
  <c r="AD154" i="1"/>
  <c r="AA155" i="1"/>
  <c r="AB155" i="1"/>
  <c r="AC155" i="1"/>
  <c r="AD155" i="1"/>
  <c r="AA156" i="1"/>
  <c r="AB156" i="1"/>
  <c r="AC156" i="1"/>
  <c r="AD156" i="1"/>
  <c r="AA157" i="1"/>
  <c r="AB157" i="1"/>
  <c r="AC157" i="1"/>
  <c r="AD157" i="1"/>
  <c r="AA158" i="1"/>
  <c r="AB158" i="1"/>
  <c r="AC158" i="1"/>
  <c r="AD158" i="1"/>
  <c r="AA159" i="1"/>
  <c r="AB159" i="1"/>
  <c r="AC159" i="1"/>
  <c r="AD159" i="1"/>
  <c r="AA160" i="1"/>
  <c r="AB160" i="1"/>
  <c r="AC160" i="1"/>
  <c r="AD160" i="1"/>
  <c r="AA161" i="1"/>
  <c r="AB161" i="1"/>
  <c r="AC161" i="1"/>
  <c r="AD161" i="1"/>
  <c r="AA162" i="1"/>
  <c r="AB162" i="1"/>
  <c r="AC162" i="1"/>
  <c r="AD162" i="1"/>
  <c r="AA163" i="1"/>
  <c r="AB163" i="1"/>
  <c r="AC163" i="1"/>
  <c r="AD163" i="1"/>
  <c r="AA164" i="1"/>
  <c r="AB164" i="1"/>
  <c r="AC164" i="1"/>
  <c r="AD164" i="1"/>
  <c r="AA165" i="1"/>
  <c r="AB165" i="1"/>
  <c r="AC165" i="1"/>
  <c r="AD165" i="1"/>
  <c r="AA166" i="1"/>
  <c r="AB166" i="1"/>
  <c r="AC166" i="1"/>
  <c r="AD166" i="1"/>
  <c r="AA167" i="1"/>
  <c r="AB167" i="1"/>
  <c r="AC167" i="1"/>
  <c r="AD167" i="1"/>
  <c r="AA168" i="1"/>
  <c r="AB168" i="1"/>
  <c r="AC168" i="1"/>
  <c r="AD168" i="1"/>
  <c r="AA169" i="1"/>
  <c r="AB169" i="1"/>
  <c r="AC169" i="1"/>
  <c r="AD169" i="1"/>
  <c r="AA170" i="1"/>
  <c r="AB170" i="1"/>
  <c r="AC170" i="1"/>
  <c r="AD170" i="1"/>
  <c r="AA171" i="1"/>
  <c r="AB171" i="1"/>
  <c r="AC171" i="1"/>
  <c r="AD171" i="1"/>
  <c r="AA172" i="1"/>
  <c r="AB172" i="1"/>
  <c r="AC172" i="1"/>
  <c r="AD172" i="1"/>
  <c r="AA173" i="1"/>
  <c r="AB173" i="1"/>
  <c r="AC173" i="1"/>
  <c r="AD173" i="1"/>
  <c r="AA174" i="1"/>
  <c r="AB174" i="1"/>
  <c r="AC174" i="1"/>
  <c r="AD174" i="1"/>
  <c r="AA175" i="1"/>
  <c r="AB175" i="1"/>
  <c r="AC175" i="1"/>
  <c r="AD175" i="1"/>
  <c r="AA176" i="1"/>
  <c r="AB176" i="1"/>
  <c r="AC176" i="1"/>
  <c r="AD176" i="1"/>
  <c r="AA177" i="1"/>
  <c r="AB177" i="1"/>
  <c r="AC177" i="1"/>
  <c r="AD177" i="1"/>
  <c r="AA178" i="1"/>
  <c r="AB178" i="1"/>
  <c r="AC178" i="1"/>
  <c r="AD178" i="1"/>
  <c r="AA179" i="1"/>
  <c r="AB179" i="1"/>
  <c r="AC179" i="1"/>
  <c r="AD179" i="1"/>
  <c r="AA180" i="1"/>
  <c r="AB180" i="1"/>
  <c r="AC180" i="1"/>
  <c r="AD180" i="1"/>
  <c r="AA181" i="1"/>
  <c r="AB181" i="1"/>
  <c r="AC181" i="1"/>
  <c r="AD181" i="1"/>
  <c r="AA182" i="1"/>
  <c r="AB182" i="1"/>
  <c r="AC182" i="1"/>
  <c r="AD182" i="1"/>
  <c r="AA183" i="1"/>
  <c r="AB183" i="1"/>
  <c r="AC183" i="1"/>
  <c r="AD183" i="1"/>
  <c r="AA184" i="1"/>
  <c r="AB184" i="1"/>
  <c r="AC184" i="1"/>
  <c r="AD184" i="1"/>
  <c r="AA185" i="1"/>
  <c r="AB185" i="1"/>
  <c r="AC185" i="1"/>
  <c r="AD185" i="1"/>
  <c r="AA186" i="1"/>
  <c r="AB186" i="1"/>
  <c r="AC186" i="1"/>
  <c r="AD186" i="1"/>
  <c r="AA187" i="1"/>
  <c r="AB187" i="1"/>
  <c r="AC187" i="1"/>
  <c r="AD187" i="1"/>
  <c r="AA188" i="1"/>
  <c r="AB188" i="1"/>
  <c r="AC188" i="1"/>
  <c r="AD188" i="1"/>
  <c r="AA189" i="1"/>
  <c r="AB189" i="1"/>
  <c r="AC189" i="1"/>
  <c r="AD189" i="1"/>
  <c r="AA190" i="1"/>
  <c r="AB190" i="1"/>
  <c r="AC190" i="1"/>
  <c r="AD190" i="1"/>
  <c r="AA191" i="1"/>
  <c r="AB191" i="1"/>
  <c r="AC191" i="1"/>
  <c r="AD191" i="1"/>
  <c r="AA192" i="1"/>
  <c r="AB192" i="1"/>
  <c r="AC192" i="1"/>
  <c r="AD192" i="1"/>
  <c r="AA193" i="1"/>
  <c r="AB193" i="1"/>
  <c r="AC193" i="1"/>
  <c r="AD193" i="1"/>
  <c r="AA194" i="1"/>
  <c r="AB194" i="1"/>
  <c r="AC194" i="1"/>
  <c r="AD194" i="1"/>
  <c r="AA195" i="1"/>
  <c r="AB195" i="1"/>
  <c r="AC195" i="1"/>
  <c r="AD195" i="1"/>
  <c r="AA196" i="1"/>
  <c r="AB196" i="1"/>
  <c r="AC196" i="1"/>
  <c r="AD196" i="1"/>
  <c r="AA197" i="1"/>
  <c r="AB197" i="1"/>
  <c r="AC197" i="1"/>
  <c r="AD197" i="1"/>
  <c r="AA198" i="1"/>
  <c r="AB198" i="1"/>
  <c r="AC198" i="1"/>
  <c r="AD198" i="1"/>
  <c r="AA199" i="1"/>
  <c r="AB199" i="1"/>
  <c r="AC199" i="1"/>
  <c r="AD199" i="1"/>
  <c r="AA200" i="1"/>
  <c r="AB200" i="1"/>
  <c r="AC200" i="1"/>
  <c r="AD200" i="1"/>
  <c r="AA201" i="1"/>
  <c r="AB201" i="1"/>
  <c r="AC201" i="1"/>
  <c r="AD201" i="1"/>
  <c r="AA202" i="1"/>
  <c r="AB202" i="1"/>
  <c r="AC202" i="1"/>
  <c r="AD202" i="1"/>
  <c r="AA203" i="1"/>
  <c r="AB203" i="1"/>
  <c r="AC203" i="1"/>
  <c r="AD203" i="1"/>
  <c r="AA204" i="1"/>
  <c r="AB204" i="1"/>
  <c r="AC204" i="1"/>
  <c r="AD204" i="1"/>
  <c r="AA205" i="1"/>
  <c r="AB205" i="1"/>
  <c r="AC205" i="1"/>
  <c r="AD205" i="1"/>
  <c r="AA206" i="1"/>
  <c r="AB206" i="1"/>
  <c r="AC206" i="1"/>
  <c r="AD206" i="1"/>
  <c r="AA207" i="1"/>
  <c r="AB207" i="1"/>
  <c r="AC207" i="1"/>
  <c r="AD207" i="1"/>
  <c r="AA208" i="1"/>
  <c r="AB208" i="1"/>
  <c r="AC208" i="1"/>
  <c r="AD208" i="1"/>
  <c r="AA209" i="1"/>
  <c r="AB209" i="1"/>
  <c r="AC209" i="1"/>
  <c r="AD209" i="1"/>
  <c r="AA210" i="1"/>
  <c r="AB210" i="1"/>
  <c r="AC210" i="1"/>
  <c r="AD210" i="1"/>
  <c r="AA211" i="1"/>
  <c r="AB211" i="1"/>
  <c r="AC211" i="1"/>
  <c r="AD211" i="1"/>
  <c r="AA212" i="1"/>
  <c r="AB212" i="1"/>
  <c r="AC212" i="1"/>
  <c r="AD212" i="1"/>
  <c r="AA213" i="1"/>
  <c r="AB213" i="1"/>
  <c r="AC213" i="1"/>
  <c r="AD213" i="1"/>
  <c r="AA214" i="1"/>
  <c r="AB214" i="1"/>
  <c r="AC214" i="1"/>
  <c r="AD214" i="1"/>
  <c r="AA215" i="1"/>
  <c r="AB215" i="1"/>
  <c r="AC215" i="1"/>
  <c r="AD215" i="1"/>
  <c r="AA216" i="1"/>
  <c r="AB216" i="1"/>
  <c r="AC216" i="1"/>
  <c r="AD216" i="1"/>
  <c r="AA217" i="1"/>
  <c r="AB217" i="1"/>
  <c r="AC217" i="1"/>
  <c r="AD217" i="1"/>
  <c r="AA218" i="1"/>
  <c r="AB218" i="1"/>
  <c r="AC218" i="1"/>
  <c r="AD218" i="1"/>
  <c r="AA219" i="1"/>
  <c r="AB219" i="1"/>
  <c r="AC219" i="1"/>
  <c r="AD219" i="1"/>
  <c r="AA220" i="1"/>
  <c r="AB220" i="1"/>
  <c r="AC220" i="1"/>
  <c r="AD220" i="1"/>
  <c r="AA221" i="1"/>
  <c r="AB221" i="1"/>
  <c r="AC221" i="1"/>
  <c r="AD221" i="1"/>
  <c r="AA222" i="1"/>
  <c r="AB222" i="1"/>
  <c r="AC222" i="1"/>
  <c r="AD222" i="1"/>
  <c r="AA223" i="1"/>
  <c r="AB223" i="1"/>
  <c r="AC223" i="1"/>
  <c r="AD223" i="1"/>
  <c r="AA224" i="1"/>
  <c r="AB224" i="1"/>
  <c r="AC224" i="1"/>
  <c r="AD224" i="1"/>
  <c r="AA225" i="1"/>
  <c r="AB225" i="1"/>
  <c r="AC225" i="1"/>
  <c r="AD225" i="1"/>
  <c r="AA226" i="1"/>
  <c r="AB226" i="1"/>
  <c r="AC226" i="1"/>
  <c r="AD226" i="1"/>
  <c r="AA227" i="1"/>
  <c r="AB227" i="1"/>
  <c r="AC227" i="1"/>
  <c r="AD227" i="1"/>
  <c r="AA228" i="1"/>
  <c r="AB228" i="1"/>
  <c r="AC228" i="1"/>
  <c r="AD228" i="1"/>
  <c r="AA229" i="1"/>
  <c r="AB229" i="1"/>
  <c r="AC229" i="1"/>
  <c r="AD229" i="1"/>
  <c r="AA230" i="1"/>
  <c r="AB230" i="1"/>
  <c r="AC230" i="1"/>
  <c r="AD230" i="1"/>
  <c r="AA231" i="1"/>
  <c r="AB231" i="1"/>
  <c r="AC231" i="1"/>
  <c r="AD231" i="1"/>
  <c r="AA232" i="1"/>
  <c r="AB232" i="1"/>
  <c r="AC232" i="1"/>
  <c r="AD232" i="1"/>
  <c r="AA233" i="1"/>
  <c r="AB233" i="1"/>
  <c r="AC233" i="1"/>
  <c r="AD233" i="1"/>
  <c r="AA234" i="1"/>
  <c r="AB234" i="1"/>
  <c r="AC234" i="1"/>
  <c r="AD234" i="1"/>
  <c r="AA235" i="1"/>
  <c r="AB235" i="1"/>
  <c r="AC235" i="1"/>
  <c r="AD235" i="1"/>
  <c r="AA236" i="1"/>
  <c r="AB236" i="1"/>
  <c r="AC236" i="1"/>
  <c r="AD236" i="1"/>
  <c r="AA237" i="1"/>
  <c r="AB237" i="1"/>
  <c r="AC237" i="1"/>
  <c r="AD237" i="1"/>
  <c r="AA238" i="1"/>
  <c r="AB238" i="1"/>
  <c r="AC238" i="1"/>
  <c r="AD238" i="1"/>
  <c r="AA239" i="1"/>
  <c r="AB239" i="1"/>
  <c r="AC239" i="1"/>
  <c r="AD239" i="1"/>
  <c r="AA240" i="1"/>
  <c r="AB240" i="1"/>
  <c r="AC240" i="1"/>
  <c r="AD240" i="1"/>
  <c r="AA241" i="1"/>
  <c r="AB241" i="1"/>
  <c r="AC241" i="1"/>
  <c r="AD241" i="1"/>
  <c r="AA242" i="1"/>
  <c r="AB242" i="1"/>
  <c r="AC242" i="1"/>
  <c r="AD242" i="1"/>
  <c r="AA243" i="1"/>
  <c r="AB243" i="1"/>
  <c r="AC243" i="1"/>
  <c r="AD243" i="1"/>
  <c r="AA244" i="1"/>
  <c r="AB244" i="1"/>
  <c r="AC244" i="1"/>
  <c r="AD244" i="1"/>
  <c r="AA245" i="1"/>
  <c r="AB245" i="1"/>
  <c r="AC245" i="1"/>
  <c r="AD245" i="1"/>
  <c r="AA246" i="1"/>
  <c r="AB246" i="1"/>
  <c r="AC246" i="1"/>
  <c r="AD246" i="1"/>
  <c r="AA247" i="1"/>
  <c r="AB247" i="1"/>
  <c r="AC247" i="1"/>
  <c r="AD247" i="1"/>
  <c r="AA248" i="1"/>
  <c r="AB248" i="1"/>
  <c r="AC248" i="1"/>
  <c r="AD248" i="1"/>
  <c r="AA249" i="1"/>
  <c r="AB249" i="1"/>
  <c r="AC249" i="1"/>
  <c r="AD249" i="1"/>
  <c r="AA250" i="1"/>
  <c r="AB250" i="1"/>
  <c r="AC250" i="1"/>
  <c r="AD250" i="1"/>
  <c r="AA251" i="1"/>
  <c r="AB251" i="1"/>
  <c r="AC251" i="1"/>
  <c r="AD251" i="1"/>
  <c r="AA252" i="1"/>
  <c r="AB252" i="1"/>
  <c r="AC252" i="1"/>
  <c r="AD252" i="1"/>
  <c r="AA253" i="1"/>
  <c r="AB253" i="1"/>
  <c r="AC253" i="1"/>
  <c r="AD253" i="1"/>
  <c r="AA254" i="1"/>
  <c r="AB254" i="1"/>
  <c r="AC254" i="1"/>
  <c r="AD254" i="1"/>
  <c r="AA255" i="1"/>
  <c r="AB255" i="1"/>
  <c r="AC255" i="1"/>
  <c r="AD255" i="1"/>
  <c r="AA256" i="1"/>
  <c r="AB256" i="1"/>
  <c r="AC256" i="1"/>
  <c r="AD256" i="1"/>
  <c r="AA257" i="1"/>
  <c r="AB257" i="1"/>
  <c r="AC257" i="1"/>
  <c r="AD257" i="1"/>
  <c r="AA258" i="1"/>
  <c r="AB258" i="1"/>
  <c r="AC258" i="1"/>
  <c r="AD258" i="1"/>
  <c r="AA259" i="1"/>
  <c r="AB259" i="1"/>
  <c r="AC259" i="1"/>
  <c r="AD259" i="1"/>
  <c r="AA260" i="1"/>
  <c r="AB260" i="1"/>
  <c r="AC260" i="1"/>
  <c r="AD260" i="1"/>
  <c r="AA261" i="1"/>
  <c r="AB261" i="1"/>
  <c r="AC261" i="1"/>
  <c r="AD261" i="1"/>
  <c r="AA262" i="1"/>
  <c r="AB262" i="1"/>
  <c r="AC262" i="1"/>
  <c r="AD262" i="1"/>
  <c r="AA263" i="1"/>
  <c r="AB263" i="1"/>
  <c r="AC263" i="1"/>
  <c r="AD263" i="1"/>
  <c r="AA264" i="1"/>
  <c r="AB264" i="1"/>
  <c r="AC264" i="1"/>
  <c r="AD264" i="1"/>
  <c r="AA265" i="1"/>
  <c r="AB265" i="1"/>
  <c r="AC265" i="1"/>
  <c r="AD265" i="1"/>
  <c r="AA266" i="1"/>
  <c r="AB266" i="1"/>
  <c r="AC266" i="1"/>
  <c r="AD266" i="1"/>
  <c r="AA267" i="1"/>
  <c r="AB267" i="1"/>
  <c r="AC267" i="1"/>
  <c r="AD267" i="1"/>
  <c r="AA268" i="1"/>
  <c r="AB268" i="1"/>
  <c r="AC268" i="1"/>
  <c r="AD268" i="1"/>
  <c r="AA269" i="1"/>
  <c r="AB269" i="1"/>
  <c r="AC269" i="1"/>
  <c r="AD269" i="1"/>
  <c r="AA270" i="1"/>
  <c r="AB270" i="1"/>
  <c r="AC270" i="1"/>
  <c r="AD270" i="1"/>
  <c r="AA271" i="1"/>
  <c r="AB271" i="1"/>
  <c r="AC271" i="1"/>
  <c r="AD271" i="1"/>
  <c r="AA272" i="1"/>
  <c r="AB272" i="1"/>
  <c r="AC272" i="1"/>
  <c r="AD272" i="1"/>
  <c r="AA273" i="1"/>
  <c r="AB273" i="1"/>
  <c r="AC273" i="1"/>
  <c r="AD273" i="1"/>
  <c r="AA274" i="1"/>
  <c r="AB274" i="1"/>
  <c r="AC274" i="1"/>
  <c r="AD274" i="1"/>
  <c r="AA275" i="1"/>
  <c r="AB275" i="1"/>
  <c r="AC275" i="1"/>
  <c r="AD275" i="1"/>
  <c r="AA276" i="1"/>
  <c r="AB276" i="1"/>
  <c r="AC276" i="1"/>
  <c r="AD276" i="1"/>
  <c r="AA277" i="1"/>
  <c r="AB277" i="1"/>
  <c r="AC277" i="1"/>
  <c r="AD277" i="1"/>
  <c r="AA278" i="1"/>
  <c r="AB278" i="1"/>
  <c r="AC278" i="1"/>
  <c r="AD278" i="1"/>
  <c r="AA279" i="1"/>
  <c r="AB279" i="1"/>
  <c r="AC279" i="1"/>
  <c r="AD279" i="1"/>
  <c r="AA280" i="1"/>
  <c r="AB280" i="1"/>
  <c r="AC280" i="1"/>
  <c r="AD280" i="1"/>
  <c r="AA281" i="1"/>
  <c r="AB281" i="1"/>
  <c r="AC281" i="1"/>
  <c r="AD281" i="1"/>
  <c r="AA282" i="1"/>
  <c r="AB282" i="1"/>
  <c r="AC282" i="1"/>
  <c r="AD282" i="1"/>
  <c r="AA283" i="1"/>
  <c r="AB283" i="1"/>
  <c r="AC283" i="1"/>
  <c r="AD283" i="1"/>
  <c r="AA284" i="1"/>
  <c r="AB284" i="1"/>
  <c r="AC284" i="1"/>
  <c r="AD284" i="1"/>
  <c r="AA285" i="1"/>
  <c r="AB285" i="1"/>
  <c r="AC285" i="1"/>
  <c r="AD285" i="1"/>
  <c r="AA286" i="1"/>
  <c r="AB286" i="1"/>
  <c r="AC286" i="1"/>
  <c r="AD286" i="1"/>
  <c r="AA287" i="1"/>
  <c r="AB287" i="1"/>
  <c r="AC287" i="1"/>
  <c r="AD287" i="1"/>
  <c r="AA288" i="1"/>
  <c r="AB288" i="1"/>
  <c r="AC288" i="1"/>
  <c r="AD288" i="1"/>
  <c r="AA289" i="1"/>
  <c r="AB289" i="1"/>
  <c r="AC289" i="1"/>
  <c r="AD289" i="1"/>
  <c r="AA290" i="1"/>
  <c r="AB290" i="1"/>
  <c r="AC290" i="1"/>
  <c r="AD290" i="1"/>
  <c r="AA291" i="1"/>
  <c r="AB291" i="1"/>
  <c r="AC291" i="1"/>
  <c r="AD291" i="1"/>
  <c r="AA292" i="1"/>
  <c r="AB292" i="1"/>
  <c r="AC292" i="1"/>
  <c r="AD292" i="1"/>
  <c r="AA293" i="1"/>
  <c r="AB293" i="1"/>
  <c r="AC293" i="1"/>
  <c r="AD293" i="1"/>
  <c r="AA294" i="1"/>
  <c r="AB294" i="1"/>
  <c r="AC294" i="1"/>
  <c r="AD294" i="1"/>
  <c r="AA295" i="1"/>
  <c r="AB295" i="1"/>
  <c r="AC295" i="1"/>
  <c r="AD295" i="1"/>
  <c r="AA296" i="1"/>
  <c r="AB296" i="1"/>
  <c r="AC296" i="1"/>
  <c r="AD296" i="1"/>
  <c r="AA297" i="1"/>
  <c r="AB297" i="1"/>
  <c r="AC297" i="1"/>
  <c r="AD297" i="1"/>
  <c r="AA298" i="1"/>
  <c r="AB298" i="1"/>
  <c r="AC298" i="1"/>
  <c r="AD298" i="1"/>
  <c r="AA299" i="1"/>
  <c r="AB299" i="1"/>
  <c r="AC299" i="1"/>
  <c r="AD299" i="1"/>
  <c r="AA300" i="1"/>
  <c r="AB300" i="1"/>
  <c r="AC300" i="1"/>
  <c r="AD300" i="1"/>
  <c r="AA301" i="1"/>
  <c r="AB301" i="1"/>
  <c r="AC301" i="1"/>
  <c r="AD301" i="1"/>
  <c r="AA302" i="1"/>
  <c r="AB302" i="1"/>
  <c r="AC302" i="1"/>
  <c r="AD302" i="1"/>
  <c r="AA303" i="1"/>
  <c r="AB303" i="1"/>
  <c r="AC303" i="1"/>
  <c r="AD303" i="1"/>
  <c r="AA304" i="1"/>
  <c r="AB304" i="1"/>
  <c r="AC304" i="1"/>
  <c r="AD304" i="1"/>
  <c r="AA305" i="1"/>
  <c r="AB305" i="1"/>
  <c r="AC305" i="1"/>
  <c r="AD305" i="1"/>
  <c r="AA306" i="1"/>
  <c r="AB306" i="1"/>
  <c r="AC306" i="1"/>
  <c r="AD306" i="1"/>
  <c r="AA307" i="1"/>
  <c r="AB307" i="1"/>
  <c r="AC307" i="1"/>
  <c r="AD307" i="1"/>
  <c r="AA308" i="1"/>
  <c r="AB308" i="1"/>
  <c r="AC308" i="1"/>
  <c r="AD308" i="1"/>
  <c r="AA309" i="1"/>
  <c r="AB309" i="1"/>
  <c r="AC309" i="1"/>
  <c r="AD309" i="1"/>
  <c r="AA310" i="1"/>
  <c r="AB310" i="1"/>
  <c r="AC310" i="1"/>
  <c r="AD310" i="1"/>
  <c r="AA311" i="1"/>
  <c r="AB311" i="1"/>
  <c r="AC311" i="1"/>
  <c r="AD311" i="1"/>
  <c r="AA312" i="1"/>
  <c r="AB312" i="1"/>
  <c r="AC312" i="1"/>
  <c r="AD312" i="1"/>
  <c r="AA313" i="1"/>
  <c r="AB313" i="1"/>
  <c r="AC313" i="1"/>
  <c r="AD313" i="1"/>
  <c r="AA314" i="1"/>
  <c r="AB314" i="1"/>
  <c r="AC314" i="1"/>
  <c r="AD314" i="1"/>
  <c r="AA315" i="1"/>
  <c r="AB315" i="1"/>
  <c r="AC315" i="1"/>
  <c r="AD315" i="1"/>
  <c r="AA316" i="1"/>
  <c r="AB316" i="1"/>
  <c r="AC316" i="1"/>
  <c r="AD316" i="1"/>
  <c r="AA317" i="1"/>
  <c r="AB317" i="1"/>
  <c r="AC317" i="1"/>
  <c r="AD317" i="1"/>
  <c r="AA318" i="1"/>
  <c r="AB318" i="1"/>
  <c r="AC318" i="1"/>
  <c r="AD318" i="1"/>
  <c r="AA319" i="1"/>
  <c r="AB319" i="1"/>
  <c r="AC319" i="1"/>
  <c r="AD319" i="1"/>
  <c r="AA320" i="1"/>
  <c r="AB320" i="1"/>
  <c r="AC320" i="1"/>
  <c r="AD320" i="1"/>
  <c r="AA321" i="1"/>
  <c r="AB321" i="1"/>
  <c r="AC321" i="1"/>
  <c r="AD321" i="1"/>
  <c r="AA322" i="1"/>
  <c r="AB322" i="1"/>
  <c r="AC322" i="1"/>
  <c r="AD322" i="1"/>
  <c r="AA323" i="1"/>
  <c r="AB323" i="1"/>
  <c r="AC323" i="1"/>
  <c r="AD323" i="1"/>
  <c r="AA324" i="1"/>
  <c r="AB324" i="1"/>
  <c r="AC324" i="1"/>
  <c r="AD324" i="1"/>
  <c r="AA325" i="1"/>
  <c r="AB325" i="1"/>
  <c r="AC325" i="1"/>
  <c r="AD325" i="1"/>
  <c r="AA326" i="1"/>
  <c r="AB326" i="1"/>
  <c r="AC326" i="1"/>
  <c r="AD326" i="1"/>
  <c r="AA327" i="1"/>
  <c r="AB327" i="1"/>
  <c r="AC327" i="1"/>
  <c r="AD327" i="1"/>
  <c r="AA328" i="1"/>
  <c r="AB328" i="1"/>
  <c r="AC328" i="1"/>
  <c r="AD328" i="1"/>
  <c r="AA329" i="1"/>
  <c r="AB329" i="1"/>
  <c r="AC329" i="1"/>
  <c r="AD329" i="1"/>
  <c r="AA330" i="1"/>
  <c r="AB330" i="1"/>
  <c r="AC330" i="1"/>
  <c r="AD330" i="1"/>
  <c r="AA331" i="1"/>
  <c r="AB331" i="1"/>
  <c r="AC331" i="1"/>
  <c r="AD331" i="1"/>
  <c r="AA332" i="1"/>
  <c r="AB332" i="1"/>
  <c r="AC332" i="1"/>
  <c r="AD332" i="1"/>
  <c r="AA333" i="1"/>
  <c r="AB333" i="1"/>
  <c r="AC333" i="1"/>
  <c r="AD333" i="1"/>
  <c r="AA334" i="1"/>
  <c r="AB334" i="1"/>
  <c r="AC334" i="1"/>
  <c r="AD334" i="1"/>
  <c r="AA335" i="1"/>
  <c r="AB335" i="1"/>
  <c r="AC335" i="1"/>
  <c r="AD335" i="1"/>
  <c r="AA336" i="1"/>
  <c r="AB336" i="1"/>
  <c r="AC336" i="1"/>
  <c r="AD336" i="1"/>
  <c r="AA337" i="1"/>
  <c r="AB337" i="1"/>
  <c r="AC337" i="1"/>
  <c r="AD337" i="1"/>
  <c r="AA338" i="1"/>
  <c r="AB338" i="1"/>
  <c r="AC338" i="1"/>
  <c r="AD338" i="1"/>
  <c r="AA339" i="1"/>
  <c r="AB339" i="1"/>
  <c r="AC339" i="1"/>
  <c r="AD339" i="1"/>
  <c r="AA340" i="1"/>
  <c r="AB340" i="1"/>
  <c r="AC340" i="1"/>
  <c r="AD340" i="1"/>
  <c r="AA341" i="1"/>
  <c r="AB341" i="1"/>
  <c r="AC341" i="1"/>
  <c r="AD341" i="1"/>
  <c r="AA342" i="1"/>
  <c r="AB342" i="1"/>
  <c r="AC342" i="1"/>
  <c r="AD342" i="1"/>
  <c r="AA343" i="1"/>
  <c r="AB343" i="1"/>
  <c r="AC343" i="1"/>
  <c r="AD343" i="1"/>
  <c r="AA344" i="1"/>
  <c r="AB344" i="1"/>
  <c r="AC344" i="1"/>
  <c r="AD344" i="1"/>
  <c r="AA345" i="1"/>
  <c r="AB345" i="1"/>
  <c r="AC345" i="1"/>
  <c r="AD345" i="1"/>
  <c r="AA346" i="1"/>
  <c r="AB346" i="1"/>
  <c r="AC346" i="1"/>
  <c r="AD346" i="1"/>
  <c r="AA347" i="1"/>
  <c r="AB347" i="1"/>
  <c r="AC347" i="1"/>
  <c r="AD347" i="1"/>
  <c r="AA348" i="1"/>
  <c r="AB348" i="1"/>
  <c r="AC348" i="1"/>
  <c r="AD348" i="1"/>
  <c r="AA349" i="1"/>
  <c r="AB349" i="1"/>
  <c r="AC349" i="1"/>
  <c r="AD349" i="1"/>
  <c r="AA350" i="1"/>
  <c r="AB350" i="1"/>
  <c r="AC350" i="1"/>
  <c r="AD350" i="1"/>
  <c r="AA351" i="1"/>
  <c r="AB351" i="1"/>
  <c r="AC351" i="1"/>
  <c r="AD351" i="1"/>
  <c r="AA352" i="1"/>
  <c r="AB352" i="1"/>
  <c r="AC352" i="1"/>
  <c r="AD352" i="1"/>
  <c r="AA353" i="1"/>
  <c r="AB353" i="1"/>
  <c r="AC353" i="1"/>
  <c r="AD353" i="1"/>
  <c r="AA354" i="1"/>
  <c r="AB354" i="1"/>
  <c r="AC354" i="1"/>
  <c r="AD354" i="1"/>
  <c r="AA355" i="1"/>
  <c r="AB355" i="1"/>
  <c r="AC355" i="1"/>
  <c r="AD355" i="1"/>
  <c r="AA356" i="1"/>
  <c r="AB356" i="1"/>
  <c r="AC356" i="1"/>
  <c r="AD356" i="1"/>
  <c r="AA357" i="1"/>
  <c r="AB357" i="1"/>
  <c r="AC357" i="1"/>
  <c r="AD357" i="1"/>
  <c r="AA358" i="1"/>
  <c r="AB358" i="1"/>
  <c r="AC358" i="1"/>
  <c r="AD358" i="1"/>
  <c r="AA359" i="1"/>
  <c r="AB359" i="1"/>
  <c r="AC359" i="1"/>
  <c r="AD359" i="1"/>
  <c r="AA360" i="1"/>
  <c r="AB360" i="1"/>
  <c r="AC360" i="1"/>
  <c r="AD360" i="1"/>
  <c r="AA361" i="1"/>
  <c r="AB361" i="1"/>
  <c r="AC361" i="1"/>
  <c r="AD361" i="1"/>
  <c r="AA362" i="1"/>
  <c r="AB362" i="1"/>
  <c r="AC362" i="1"/>
  <c r="AD362" i="1"/>
  <c r="AA363" i="1"/>
  <c r="AB363" i="1"/>
  <c r="AC363" i="1"/>
  <c r="AD363" i="1"/>
  <c r="AA364" i="1"/>
  <c r="AB364" i="1"/>
  <c r="AC364" i="1"/>
  <c r="AD364" i="1"/>
  <c r="AA365" i="1"/>
  <c r="AB365" i="1"/>
  <c r="AC365" i="1"/>
  <c r="AD365" i="1"/>
  <c r="AA366" i="1"/>
  <c r="AB366" i="1"/>
  <c r="AC366" i="1"/>
  <c r="AD366" i="1"/>
  <c r="AA367" i="1"/>
  <c r="AB367" i="1"/>
  <c r="AC367" i="1"/>
  <c r="AD367" i="1"/>
  <c r="AA368" i="1"/>
  <c r="AB368" i="1"/>
  <c r="AC368" i="1"/>
  <c r="AD368" i="1"/>
  <c r="AA369" i="1"/>
  <c r="AB369" i="1"/>
  <c r="AC369" i="1"/>
  <c r="AD369" i="1"/>
  <c r="AA370" i="1"/>
  <c r="AB370" i="1"/>
  <c r="AC370" i="1"/>
  <c r="AD370" i="1"/>
  <c r="AA371" i="1"/>
  <c r="AB371" i="1"/>
  <c r="AC371" i="1"/>
  <c r="AD371" i="1"/>
  <c r="AA372" i="1"/>
  <c r="AB372" i="1"/>
  <c r="AC372" i="1"/>
  <c r="AD372" i="1"/>
  <c r="AA373" i="1"/>
  <c r="AB373" i="1"/>
  <c r="AC373" i="1"/>
  <c r="AD373" i="1"/>
  <c r="AA374" i="1"/>
  <c r="AB374" i="1"/>
  <c r="AC374" i="1"/>
  <c r="AD374" i="1"/>
  <c r="AA375" i="1"/>
  <c r="AB375" i="1"/>
  <c r="AC375" i="1"/>
  <c r="AD375" i="1"/>
  <c r="AA376" i="1"/>
  <c r="AB376" i="1"/>
  <c r="AC376" i="1"/>
  <c r="AD376" i="1"/>
  <c r="AA377" i="1"/>
  <c r="AB377" i="1"/>
  <c r="AC377" i="1"/>
  <c r="AD377" i="1"/>
  <c r="AA378" i="1"/>
  <c r="AB378" i="1"/>
  <c r="AC378" i="1"/>
  <c r="AD378" i="1"/>
  <c r="AA379" i="1"/>
  <c r="AB379" i="1"/>
  <c r="AC379" i="1"/>
  <c r="AD379" i="1"/>
  <c r="AA380" i="1"/>
  <c r="AB380" i="1"/>
  <c r="AC380" i="1"/>
  <c r="AD380" i="1"/>
  <c r="AA381" i="1"/>
  <c r="AB381" i="1"/>
  <c r="AC381" i="1"/>
  <c r="AD381" i="1"/>
  <c r="AA382" i="1"/>
  <c r="AB382" i="1"/>
  <c r="AC382" i="1"/>
  <c r="AD382" i="1"/>
  <c r="AA383" i="1"/>
  <c r="AB383" i="1"/>
  <c r="AC383" i="1"/>
  <c r="AD383" i="1"/>
  <c r="AA384" i="1"/>
  <c r="AB384" i="1"/>
  <c r="AC384" i="1"/>
  <c r="AD384" i="1"/>
  <c r="AA385" i="1"/>
  <c r="AB385" i="1"/>
  <c r="AC385" i="1"/>
  <c r="AD385" i="1"/>
  <c r="AA386" i="1"/>
  <c r="AB386" i="1"/>
  <c r="AC386" i="1"/>
  <c r="AD386" i="1"/>
  <c r="AA387" i="1"/>
  <c r="AB387" i="1"/>
  <c r="AC387" i="1"/>
  <c r="AD387" i="1"/>
  <c r="AA388" i="1"/>
  <c r="AB388" i="1"/>
  <c r="AC388" i="1"/>
  <c r="AD388" i="1"/>
  <c r="AA389" i="1"/>
  <c r="AB389" i="1"/>
  <c r="AC389" i="1"/>
  <c r="AD389" i="1"/>
  <c r="AA390" i="1"/>
  <c r="AB390" i="1"/>
  <c r="AC390" i="1"/>
  <c r="AD390" i="1"/>
  <c r="AA391" i="1"/>
  <c r="AB391" i="1"/>
  <c r="AC391" i="1"/>
  <c r="AD391" i="1"/>
  <c r="AA392" i="1"/>
  <c r="AB392" i="1"/>
  <c r="AC392" i="1"/>
  <c r="AD392" i="1"/>
  <c r="AA393" i="1"/>
  <c r="AB393" i="1"/>
  <c r="AC393" i="1"/>
  <c r="AD393" i="1"/>
  <c r="AA394" i="1"/>
  <c r="AB394" i="1"/>
  <c r="AC394" i="1"/>
  <c r="AD394" i="1"/>
  <c r="AA395" i="1"/>
  <c r="AB395" i="1"/>
  <c r="AC395" i="1"/>
  <c r="AD395" i="1"/>
  <c r="AA396" i="1"/>
  <c r="AB396" i="1"/>
  <c r="AC396" i="1"/>
  <c r="AD396" i="1"/>
  <c r="AA397" i="1"/>
  <c r="AB397" i="1"/>
  <c r="AC397" i="1"/>
  <c r="AD397" i="1"/>
  <c r="AA398" i="1"/>
  <c r="AB398" i="1"/>
  <c r="AC398" i="1"/>
  <c r="AD398" i="1"/>
  <c r="AA399" i="1"/>
  <c r="AB399" i="1"/>
  <c r="AC399" i="1"/>
  <c r="AD399" i="1"/>
  <c r="AA400" i="1"/>
  <c r="AB400" i="1"/>
  <c r="AC400" i="1"/>
  <c r="AD400" i="1"/>
  <c r="AA401" i="1"/>
  <c r="AB401" i="1"/>
  <c r="AC401" i="1"/>
  <c r="AD401" i="1"/>
  <c r="AA402" i="1"/>
  <c r="AB402" i="1"/>
  <c r="AC402" i="1"/>
  <c r="AD402" i="1"/>
  <c r="AA403" i="1"/>
  <c r="AB403" i="1"/>
  <c r="AC403" i="1"/>
  <c r="AD403" i="1"/>
  <c r="AA404" i="1"/>
  <c r="AB404" i="1"/>
  <c r="AC404" i="1"/>
  <c r="AD404" i="1"/>
  <c r="AA405" i="1"/>
  <c r="AB405" i="1"/>
  <c r="AC405" i="1"/>
  <c r="AD405" i="1"/>
  <c r="AA406" i="1"/>
  <c r="AB406" i="1"/>
  <c r="AC406" i="1"/>
  <c r="AD406" i="1"/>
  <c r="AA407" i="1"/>
  <c r="AB407" i="1"/>
  <c r="AC407" i="1"/>
  <c r="AD407" i="1"/>
  <c r="AA408" i="1"/>
  <c r="AB408" i="1"/>
  <c r="AC408" i="1"/>
  <c r="AD408" i="1"/>
  <c r="AA409" i="1"/>
  <c r="AB409" i="1"/>
  <c r="AC409" i="1"/>
  <c r="AD409" i="1"/>
  <c r="AA410" i="1"/>
  <c r="AB410" i="1"/>
  <c r="AC410" i="1"/>
  <c r="AD410" i="1"/>
  <c r="AA411" i="1"/>
  <c r="AB411" i="1"/>
  <c r="AC411" i="1"/>
  <c r="AD411" i="1"/>
  <c r="AA412" i="1"/>
  <c r="AB412" i="1"/>
  <c r="AC412" i="1"/>
  <c r="AD412" i="1"/>
  <c r="AA413" i="1"/>
  <c r="AB413" i="1"/>
  <c r="AC413" i="1"/>
  <c r="AD413" i="1"/>
  <c r="AA414" i="1"/>
  <c r="AB414" i="1"/>
  <c r="AC414" i="1"/>
  <c r="AD414" i="1"/>
  <c r="AA415" i="1"/>
  <c r="AB415" i="1"/>
  <c r="AC415" i="1"/>
  <c r="AD415" i="1"/>
  <c r="AA416" i="1"/>
  <c r="AB416" i="1"/>
  <c r="AC416" i="1"/>
  <c r="AD416" i="1"/>
  <c r="AA417" i="1"/>
  <c r="AB417" i="1"/>
  <c r="AC417" i="1"/>
  <c r="AD417" i="1"/>
  <c r="AA418" i="1"/>
  <c r="AB418" i="1"/>
  <c r="AC418" i="1"/>
  <c r="AD418" i="1"/>
  <c r="AA419" i="1"/>
  <c r="AB419" i="1"/>
  <c r="AC419" i="1"/>
  <c r="AD419" i="1"/>
  <c r="AA420" i="1"/>
  <c r="AB420" i="1"/>
  <c r="AC420" i="1"/>
  <c r="AD420" i="1"/>
  <c r="AA421" i="1"/>
  <c r="AB421" i="1"/>
  <c r="AC421" i="1"/>
  <c r="AD421" i="1"/>
  <c r="AA422" i="1"/>
  <c r="AB422" i="1"/>
  <c r="AC422" i="1"/>
  <c r="AD422" i="1"/>
  <c r="AA423" i="1"/>
  <c r="AB423" i="1"/>
  <c r="AC423" i="1"/>
  <c r="AD423" i="1"/>
  <c r="AA424" i="1"/>
  <c r="AB424" i="1"/>
  <c r="AC424" i="1"/>
  <c r="AD424" i="1"/>
  <c r="AA425" i="1"/>
  <c r="AB425" i="1"/>
  <c r="AC425" i="1"/>
  <c r="AD425" i="1"/>
  <c r="AA426" i="1"/>
  <c r="AB426" i="1"/>
  <c r="AC426" i="1"/>
  <c r="AD426" i="1"/>
  <c r="AA427" i="1"/>
  <c r="AB427" i="1"/>
  <c r="AC427" i="1"/>
  <c r="AD427" i="1"/>
  <c r="AA428" i="1"/>
  <c r="AB428" i="1"/>
  <c r="AC428" i="1"/>
  <c r="AD428" i="1"/>
  <c r="AA429" i="1"/>
  <c r="AB429" i="1"/>
  <c r="AC429" i="1"/>
  <c r="AD429" i="1"/>
  <c r="AA430" i="1"/>
  <c r="AB430" i="1"/>
  <c r="AC430" i="1"/>
  <c r="AD430" i="1"/>
  <c r="AA431" i="1"/>
  <c r="AB431" i="1"/>
  <c r="AC431" i="1"/>
  <c r="AD431" i="1"/>
  <c r="AA432" i="1"/>
  <c r="AB432" i="1"/>
  <c r="AC432" i="1"/>
  <c r="AD432" i="1"/>
  <c r="AA433" i="1"/>
  <c r="AB433" i="1"/>
  <c r="AC433" i="1"/>
  <c r="AD433" i="1"/>
  <c r="AA434" i="1"/>
  <c r="AB434" i="1"/>
  <c r="AC434" i="1"/>
  <c r="AD434" i="1"/>
  <c r="AA435" i="1"/>
  <c r="AB435" i="1"/>
  <c r="AC435" i="1"/>
  <c r="AD435" i="1"/>
  <c r="AA436" i="1"/>
  <c r="AB436" i="1"/>
  <c r="AC436" i="1"/>
  <c r="AD436" i="1"/>
  <c r="AA437" i="1"/>
  <c r="AB437" i="1"/>
  <c r="AC437" i="1"/>
  <c r="AD437" i="1"/>
  <c r="AA438" i="1"/>
  <c r="AB438" i="1"/>
  <c r="AC438" i="1"/>
  <c r="AD438" i="1"/>
  <c r="AA439" i="1"/>
  <c r="AB439" i="1"/>
  <c r="AC439" i="1"/>
  <c r="AD439" i="1"/>
  <c r="AA440" i="1"/>
  <c r="AB440" i="1"/>
  <c r="AC440" i="1"/>
  <c r="AD440" i="1"/>
  <c r="AA441" i="1"/>
  <c r="AB441" i="1"/>
  <c r="AC441" i="1"/>
  <c r="AD441" i="1"/>
  <c r="AA442" i="1"/>
  <c r="AB442" i="1"/>
  <c r="AC442" i="1"/>
  <c r="AD442" i="1"/>
  <c r="AA443" i="1"/>
  <c r="AB443" i="1"/>
  <c r="AC443" i="1"/>
  <c r="AD443" i="1"/>
  <c r="AA444" i="1"/>
  <c r="AB444" i="1"/>
  <c r="AC444" i="1"/>
  <c r="AD444" i="1"/>
  <c r="AA445" i="1"/>
  <c r="AB445" i="1"/>
  <c r="AC445" i="1"/>
  <c r="AD445" i="1"/>
  <c r="AA446" i="1"/>
  <c r="AB446" i="1"/>
  <c r="AC446" i="1"/>
  <c r="AD446" i="1"/>
  <c r="AA447" i="1"/>
  <c r="AB447" i="1"/>
  <c r="AC447" i="1"/>
  <c r="AD447" i="1"/>
  <c r="AA448" i="1"/>
  <c r="AB448" i="1"/>
  <c r="AC448" i="1"/>
  <c r="AD448" i="1"/>
  <c r="AA449" i="1"/>
  <c r="AB449" i="1"/>
  <c r="AC449" i="1"/>
  <c r="AD449" i="1"/>
  <c r="AA450" i="1"/>
  <c r="AB450" i="1"/>
  <c r="AC450" i="1"/>
  <c r="AD450" i="1"/>
  <c r="AA451" i="1"/>
  <c r="AB451" i="1"/>
  <c r="AC451" i="1"/>
  <c r="AD451" i="1"/>
  <c r="AA452" i="1"/>
  <c r="AB452" i="1"/>
  <c r="AC452" i="1"/>
  <c r="AD452" i="1"/>
  <c r="AA453" i="1"/>
  <c r="AB453" i="1"/>
  <c r="AC453" i="1"/>
  <c r="AD453" i="1"/>
  <c r="AA454" i="1"/>
  <c r="AB454" i="1"/>
  <c r="AC454" i="1"/>
  <c r="AD454" i="1"/>
  <c r="AA455" i="1"/>
  <c r="AB455" i="1"/>
  <c r="AC455" i="1"/>
  <c r="AD455" i="1"/>
  <c r="AA456" i="1"/>
  <c r="AB456" i="1"/>
  <c r="AC456" i="1"/>
  <c r="AD456" i="1"/>
  <c r="AA457" i="1"/>
  <c r="AB457" i="1"/>
  <c r="AC457" i="1"/>
  <c r="AD457" i="1"/>
  <c r="AA458" i="1"/>
  <c r="AB458" i="1"/>
  <c r="AC458" i="1"/>
  <c r="AD458" i="1"/>
  <c r="AA459" i="1"/>
  <c r="AB459" i="1"/>
  <c r="AC459" i="1"/>
  <c r="AD459" i="1"/>
  <c r="AA460" i="1"/>
  <c r="AB460" i="1"/>
  <c r="AC460" i="1"/>
  <c r="AD460" i="1"/>
  <c r="AA461" i="1"/>
  <c r="AB461" i="1"/>
  <c r="AC461" i="1"/>
  <c r="AD461" i="1"/>
  <c r="AA462" i="1"/>
  <c r="AB462" i="1"/>
  <c r="AC462" i="1"/>
  <c r="AD462" i="1"/>
  <c r="AA463" i="1"/>
  <c r="AB463" i="1"/>
  <c r="AC463" i="1"/>
  <c r="AD463" i="1"/>
  <c r="AA464" i="1"/>
  <c r="AB464" i="1"/>
  <c r="AC464" i="1"/>
  <c r="AD464" i="1"/>
  <c r="AA465" i="1"/>
  <c r="AB465" i="1"/>
  <c r="AC465" i="1"/>
  <c r="AD465" i="1"/>
  <c r="AA466" i="1"/>
  <c r="AB466" i="1"/>
  <c r="AC466" i="1"/>
  <c r="AD466" i="1"/>
  <c r="AA467" i="1"/>
  <c r="AB467" i="1"/>
  <c r="AC467" i="1"/>
  <c r="AD467" i="1"/>
  <c r="AA468" i="1"/>
  <c r="AB468" i="1"/>
  <c r="AC468" i="1"/>
  <c r="AD468" i="1"/>
  <c r="AA469" i="1"/>
  <c r="AB469" i="1"/>
  <c r="AC469" i="1"/>
  <c r="AD469" i="1"/>
  <c r="AA470" i="1"/>
  <c r="AB470" i="1"/>
  <c r="AC470" i="1"/>
  <c r="AD470" i="1"/>
  <c r="AA471" i="1"/>
  <c r="AB471" i="1"/>
  <c r="AC471" i="1"/>
  <c r="AD471" i="1"/>
  <c r="AA472" i="1"/>
  <c r="AB472" i="1"/>
  <c r="AC472" i="1"/>
  <c r="AD472" i="1"/>
  <c r="AA473" i="1"/>
  <c r="AB473" i="1"/>
  <c r="AC473" i="1"/>
  <c r="AD473" i="1"/>
  <c r="AA474" i="1"/>
  <c r="AB474" i="1"/>
  <c r="AC474" i="1"/>
  <c r="AD474" i="1"/>
  <c r="AA475" i="1"/>
  <c r="AB475" i="1"/>
  <c r="AC475" i="1"/>
  <c r="AD475" i="1"/>
  <c r="AA476" i="1"/>
  <c r="AB476" i="1"/>
  <c r="AC476" i="1"/>
  <c r="AD476" i="1"/>
  <c r="AA477" i="1"/>
  <c r="AB477" i="1"/>
  <c r="AC477" i="1"/>
  <c r="AD477" i="1"/>
  <c r="AA478" i="1"/>
  <c r="AB478" i="1"/>
  <c r="AC478" i="1"/>
  <c r="AD478" i="1"/>
  <c r="AA479" i="1"/>
  <c r="AB479" i="1"/>
  <c r="AC479" i="1"/>
  <c r="AD479" i="1"/>
  <c r="AA480" i="1"/>
  <c r="AB480" i="1"/>
  <c r="AC480" i="1"/>
  <c r="AD480" i="1"/>
  <c r="AA481" i="1"/>
  <c r="AB481" i="1"/>
  <c r="AC481" i="1"/>
  <c r="AD481" i="1"/>
  <c r="AA482" i="1"/>
  <c r="AB482" i="1"/>
  <c r="AC482" i="1"/>
  <c r="AD482" i="1"/>
  <c r="AA483" i="1"/>
  <c r="AB483" i="1"/>
  <c r="AC483" i="1"/>
  <c r="AD483" i="1"/>
  <c r="AA484" i="1"/>
  <c r="AB484" i="1"/>
  <c r="AC484" i="1"/>
  <c r="AD484" i="1"/>
  <c r="AA485" i="1"/>
  <c r="AB485" i="1"/>
  <c r="AC485" i="1"/>
  <c r="AD485" i="1"/>
  <c r="AA486" i="1"/>
  <c r="AB486" i="1"/>
  <c r="AC486" i="1"/>
  <c r="AD486" i="1"/>
  <c r="AA487" i="1"/>
  <c r="AB487" i="1"/>
  <c r="AC487" i="1"/>
  <c r="AD487" i="1"/>
  <c r="AA488" i="1"/>
  <c r="AB488" i="1"/>
  <c r="AC488" i="1"/>
  <c r="AD488" i="1"/>
  <c r="AA489" i="1"/>
  <c r="AB489" i="1"/>
  <c r="AC489" i="1"/>
  <c r="AD489" i="1"/>
  <c r="AA490" i="1"/>
  <c r="AB490" i="1"/>
  <c r="AC490" i="1"/>
  <c r="AD490" i="1"/>
  <c r="AA491" i="1"/>
  <c r="AB491" i="1"/>
  <c r="AC491" i="1"/>
  <c r="AD491" i="1"/>
  <c r="AA492" i="1"/>
  <c r="AB492" i="1"/>
  <c r="AC492" i="1"/>
  <c r="AD492" i="1"/>
  <c r="AA493" i="1"/>
  <c r="AB493" i="1"/>
  <c r="AC493" i="1"/>
  <c r="AD493" i="1"/>
  <c r="AA494" i="1"/>
  <c r="AB494" i="1"/>
  <c r="AC494" i="1"/>
  <c r="AD494" i="1"/>
  <c r="AA495" i="1"/>
  <c r="AB495" i="1"/>
  <c r="AC495" i="1"/>
  <c r="AD495" i="1"/>
  <c r="AA496" i="1"/>
  <c r="AB496" i="1"/>
  <c r="AC496" i="1"/>
  <c r="AD496" i="1"/>
  <c r="AA497" i="1"/>
  <c r="AB497" i="1"/>
  <c r="AC497" i="1"/>
  <c r="AD497" i="1"/>
  <c r="AA498" i="1"/>
  <c r="AB498" i="1"/>
  <c r="AC498" i="1"/>
  <c r="AD498" i="1"/>
  <c r="AA499" i="1"/>
  <c r="AB499" i="1"/>
  <c r="AC499" i="1"/>
  <c r="AD499" i="1"/>
  <c r="AA500" i="1"/>
  <c r="AB500" i="1"/>
  <c r="AC500" i="1"/>
  <c r="AD500" i="1"/>
  <c r="AA501" i="1"/>
  <c r="AB501" i="1"/>
  <c r="AC501" i="1"/>
  <c r="AD501" i="1"/>
  <c r="AA502" i="1"/>
  <c r="AB502" i="1"/>
  <c r="AC502" i="1"/>
  <c r="AD502" i="1"/>
  <c r="AA503" i="1"/>
  <c r="AB503" i="1"/>
  <c r="AC503" i="1"/>
  <c r="AD503" i="1"/>
  <c r="AA504" i="1"/>
  <c r="AB504" i="1"/>
  <c r="AC504" i="1"/>
  <c r="AD504" i="1"/>
  <c r="AA505" i="1"/>
  <c r="AB505" i="1"/>
  <c r="AC505" i="1"/>
  <c r="AD505" i="1"/>
  <c r="AA506" i="1"/>
  <c r="AB506" i="1"/>
  <c r="AC506" i="1"/>
  <c r="AD506" i="1"/>
  <c r="AA507" i="1"/>
  <c r="AB507" i="1"/>
  <c r="AC507" i="1"/>
  <c r="AD507" i="1"/>
  <c r="AA508" i="1"/>
  <c r="AB508" i="1"/>
  <c r="AC508" i="1"/>
  <c r="AD508" i="1"/>
  <c r="AA509" i="1"/>
  <c r="AB509" i="1"/>
  <c r="AC509" i="1"/>
  <c r="AD509" i="1"/>
  <c r="AA510" i="1"/>
  <c r="AB510" i="1"/>
  <c r="AC510" i="1"/>
  <c r="AD510" i="1"/>
  <c r="AA511" i="1"/>
  <c r="AB511" i="1"/>
  <c r="AC511" i="1"/>
  <c r="AD511" i="1"/>
  <c r="AA512" i="1"/>
  <c r="AB512" i="1"/>
  <c r="AC512" i="1"/>
  <c r="AD512" i="1"/>
  <c r="AA513" i="1"/>
  <c r="AB513" i="1"/>
  <c r="AC513" i="1"/>
  <c r="AD513" i="1"/>
  <c r="AA514" i="1"/>
  <c r="AB514" i="1"/>
  <c r="AC514" i="1"/>
  <c r="AD514" i="1"/>
  <c r="AA515" i="1"/>
  <c r="AB515" i="1"/>
  <c r="AC515" i="1"/>
  <c r="AD515" i="1"/>
  <c r="AA516" i="1"/>
  <c r="AB516" i="1"/>
  <c r="AC516" i="1"/>
  <c r="AD516" i="1"/>
  <c r="AA517" i="1"/>
  <c r="AB517" i="1"/>
  <c r="AC517" i="1"/>
  <c r="AD517" i="1"/>
  <c r="AA518" i="1"/>
  <c r="AB518" i="1"/>
  <c r="AC518" i="1"/>
  <c r="AD518" i="1"/>
  <c r="AA519" i="1"/>
  <c r="AB519" i="1"/>
  <c r="AC519" i="1"/>
  <c r="AD519" i="1"/>
  <c r="AA520" i="1"/>
  <c r="AB520" i="1"/>
  <c r="AC520" i="1"/>
  <c r="AD520" i="1"/>
  <c r="AA521" i="1"/>
  <c r="AB521" i="1"/>
  <c r="AC521" i="1"/>
  <c r="AD521" i="1"/>
  <c r="AA522" i="1"/>
  <c r="AB522" i="1"/>
  <c r="AC522" i="1"/>
  <c r="AD522" i="1"/>
  <c r="AA523" i="1"/>
  <c r="AB523" i="1"/>
  <c r="AC523" i="1"/>
  <c r="AD523" i="1"/>
  <c r="AA524" i="1"/>
  <c r="AB524" i="1"/>
  <c r="AC524" i="1"/>
  <c r="AD524" i="1"/>
  <c r="AA525" i="1"/>
  <c r="AB525" i="1"/>
  <c r="AC525" i="1"/>
  <c r="AD525" i="1"/>
  <c r="AA526" i="1"/>
  <c r="AB526" i="1"/>
  <c r="AC526" i="1"/>
  <c r="AD526" i="1"/>
  <c r="AA527" i="1"/>
  <c r="AB527" i="1"/>
  <c r="AC527" i="1"/>
  <c r="AD527" i="1"/>
  <c r="AA528" i="1"/>
  <c r="AB528" i="1"/>
  <c r="AC528" i="1"/>
  <c r="AD528" i="1"/>
  <c r="AA529" i="1"/>
  <c r="AB529" i="1"/>
  <c r="AC529" i="1"/>
  <c r="AD529" i="1"/>
  <c r="AA530" i="1"/>
  <c r="AB530" i="1"/>
  <c r="AC530" i="1"/>
  <c r="AD530" i="1"/>
  <c r="AA531" i="1"/>
  <c r="AB531" i="1"/>
  <c r="AC531" i="1"/>
  <c r="AD531" i="1"/>
  <c r="AA532" i="1"/>
  <c r="AB532" i="1"/>
  <c r="AC532" i="1"/>
  <c r="AD532" i="1"/>
  <c r="AA533" i="1"/>
  <c r="AB533" i="1"/>
  <c r="AC533" i="1"/>
  <c r="AD533" i="1"/>
  <c r="AA534" i="1"/>
  <c r="AB534" i="1"/>
  <c r="AC534" i="1"/>
  <c r="AD534" i="1"/>
  <c r="AA535" i="1"/>
  <c r="AB535" i="1"/>
  <c r="AC535" i="1"/>
  <c r="AD535" i="1"/>
  <c r="AA536" i="1"/>
  <c r="AB536" i="1"/>
  <c r="AC536" i="1"/>
  <c r="AD536" i="1"/>
  <c r="AA537" i="1"/>
  <c r="AB537" i="1"/>
  <c r="AC537" i="1"/>
  <c r="AD537" i="1"/>
  <c r="AA538" i="1"/>
  <c r="AB538" i="1"/>
  <c r="AC538" i="1"/>
  <c r="AD538" i="1"/>
  <c r="AA539" i="1"/>
  <c r="AB539" i="1"/>
  <c r="AC539" i="1"/>
  <c r="AD539" i="1"/>
  <c r="AA540" i="1"/>
  <c r="AB540" i="1"/>
  <c r="AC540" i="1"/>
  <c r="AD540" i="1"/>
  <c r="AA541" i="1"/>
  <c r="AB541" i="1"/>
  <c r="AC541" i="1"/>
  <c r="AD541" i="1"/>
  <c r="AA542" i="1"/>
  <c r="AB542" i="1"/>
  <c r="AC542" i="1"/>
  <c r="AD542" i="1"/>
  <c r="AA543" i="1"/>
  <c r="AB543" i="1"/>
  <c r="AC543" i="1"/>
  <c r="AD543" i="1"/>
  <c r="AA544" i="1"/>
  <c r="AB544" i="1"/>
  <c r="AC544" i="1"/>
  <c r="AD544" i="1"/>
  <c r="AA545" i="1"/>
  <c r="AB545" i="1"/>
  <c r="AC545" i="1"/>
  <c r="AD545" i="1"/>
  <c r="AA546" i="1"/>
  <c r="AB546" i="1"/>
  <c r="AC546" i="1"/>
  <c r="AD546" i="1"/>
  <c r="AA547" i="1"/>
  <c r="AB547" i="1"/>
  <c r="AC547" i="1"/>
  <c r="AD547" i="1"/>
  <c r="AA548" i="1"/>
  <c r="AB548" i="1"/>
  <c r="AC548" i="1"/>
  <c r="AD548" i="1"/>
  <c r="AA549" i="1"/>
  <c r="AB549" i="1"/>
  <c r="AC549" i="1"/>
  <c r="AD549" i="1"/>
  <c r="AA550" i="1"/>
  <c r="AB550" i="1"/>
  <c r="AC550" i="1"/>
  <c r="AD550" i="1"/>
  <c r="AA551" i="1"/>
  <c r="AB551" i="1"/>
  <c r="AC551" i="1"/>
  <c r="AD551" i="1"/>
  <c r="AA552" i="1"/>
  <c r="AB552" i="1"/>
  <c r="AC552" i="1"/>
  <c r="AD552" i="1"/>
  <c r="AA553" i="1"/>
  <c r="AB553" i="1"/>
  <c r="AC553" i="1"/>
  <c r="AD553" i="1"/>
  <c r="AA554" i="1"/>
  <c r="AB554" i="1"/>
  <c r="AC554" i="1"/>
  <c r="AD554" i="1"/>
  <c r="AA555" i="1"/>
  <c r="AB555" i="1"/>
  <c r="AC555" i="1"/>
  <c r="AD555" i="1"/>
  <c r="AA556" i="1"/>
  <c r="AB556" i="1"/>
  <c r="AC556" i="1"/>
  <c r="AD556" i="1"/>
  <c r="AA557" i="1"/>
  <c r="AB557" i="1"/>
  <c r="AC557" i="1"/>
  <c r="AD557" i="1"/>
  <c r="AA558" i="1"/>
  <c r="AB558" i="1"/>
  <c r="AC558" i="1"/>
  <c r="AD558" i="1"/>
  <c r="AA559" i="1"/>
  <c r="AB559" i="1"/>
  <c r="AC559" i="1"/>
  <c r="AD559" i="1"/>
  <c r="AA560" i="1"/>
  <c r="AB560" i="1"/>
  <c r="AC560" i="1"/>
  <c r="AD560" i="1"/>
  <c r="AA561" i="1"/>
  <c r="AB561" i="1"/>
  <c r="AC561" i="1"/>
  <c r="AD561" i="1"/>
  <c r="AA562" i="1"/>
  <c r="AB562" i="1"/>
  <c r="AC562" i="1"/>
  <c r="AD562" i="1"/>
  <c r="AA563" i="1"/>
  <c r="AB563" i="1"/>
  <c r="AC563" i="1"/>
  <c r="AD563" i="1"/>
  <c r="AA564" i="1"/>
  <c r="AB564" i="1"/>
  <c r="AC564" i="1"/>
  <c r="AD564" i="1"/>
  <c r="AA565" i="1"/>
  <c r="AB565" i="1"/>
  <c r="AC565" i="1"/>
  <c r="AD565" i="1"/>
  <c r="AA566" i="1"/>
  <c r="AB566" i="1"/>
  <c r="AC566" i="1"/>
  <c r="AD566" i="1"/>
  <c r="AA567" i="1"/>
  <c r="AB567" i="1"/>
  <c r="AC567" i="1"/>
  <c r="AD567" i="1"/>
  <c r="AA568" i="1"/>
  <c r="AB568" i="1"/>
  <c r="AC568" i="1"/>
  <c r="AD568" i="1"/>
  <c r="AA569" i="1"/>
  <c r="AB569" i="1"/>
  <c r="AC569" i="1"/>
  <c r="AD569" i="1"/>
  <c r="AA570" i="1"/>
  <c r="AB570" i="1"/>
  <c r="AC570" i="1"/>
  <c r="AD570" i="1"/>
  <c r="AA571" i="1"/>
  <c r="AB571" i="1"/>
  <c r="AC571" i="1"/>
  <c r="AD571" i="1"/>
  <c r="AA572" i="1"/>
  <c r="AB572" i="1"/>
  <c r="AC572" i="1"/>
  <c r="AD572" i="1"/>
  <c r="AA573" i="1"/>
  <c r="AB573" i="1"/>
  <c r="AC573" i="1"/>
  <c r="AD573" i="1"/>
  <c r="AA574" i="1"/>
  <c r="AB574" i="1"/>
  <c r="AC574" i="1"/>
  <c r="AD574" i="1"/>
  <c r="AA575" i="1"/>
  <c r="AB575" i="1"/>
  <c r="AC575" i="1"/>
  <c r="AD575" i="1"/>
  <c r="AA576" i="1"/>
  <c r="AB576" i="1"/>
  <c r="AC576" i="1"/>
  <c r="AD576" i="1"/>
  <c r="AA577" i="1"/>
  <c r="AB577" i="1"/>
  <c r="AC577" i="1"/>
  <c r="AD577" i="1"/>
  <c r="AA578" i="1"/>
  <c r="AB578" i="1"/>
  <c r="AC578" i="1"/>
  <c r="AD578" i="1"/>
  <c r="AA579" i="1"/>
  <c r="AB579" i="1"/>
  <c r="AC579" i="1"/>
  <c r="AD579" i="1"/>
  <c r="AA580" i="1"/>
  <c r="AB580" i="1"/>
  <c r="AC580" i="1"/>
  <c r="AD580" i="1"/>
  <c r="AA581" i="1"/>
  <c r="AB581" i="1"/>
  <c r="AC581" i="1"/>
  <c r="AD581" i="1"/>
  <c r="AA582" i="1"/>
  <c r="AB582" i="1"/>
  <c r="AC582" i="1"/>
  <c r="AD582" i="1"/>
  <c r="AA583" i="1"/>
  <c r="AB583" i="1"/>
  <c r="AC583" i="1"/>
  <c r="AD583" i="1"/>
  <c r="AA584" i="1"/>
  <c r="AB584" i="1"/>
  <c r="AC584" i="1"/>
  <c r="AD584" i="1"/>
  <c r="AA585" i="1"/>
  <c r="AB585" i="1"/>
  <c r="AC585" i="1"/>
  <c r="AD585" i="1"/>
  <c r="AA586" i="1"/>
  <c r="AB586" i="1"/>
  <c r="AC586" i="1"/>
  <c r="AD586" i="1"/>
  <c r="AA587" i="1"/>
  <c r="AB587" i="1"/>
  <c r="AC587" i="1"/>
  <c r="AD587" i="1"/>
  <c r="AA588" i="1"/>
  <c r="AB588" i="1"/>
  <c r="AC588" i="1"/>
  <c r="AD588" i="1"/>
  <c r="AA589" i="1"/>
  <c r="AB589" i="1"/>
  <c r="AC589" i="1"/>
  <c r="AD589" i="1"/>
  <c r="AA590" i="1"/>
  <c r="AB590" i="1"/>
  <c r="AC590" i="1"/>
  <c r="AD590" i="1"/>
  <c r="AA591" i="1"/>
  <c r="AB591" i="1"/>
  <c r="AC591" i="1"/>
  <c r="AD591" i="1"/>
  <c r="AA592" i="1"/>
  <c r="AB592" i="1"/>
  <c r="AC592" i="1"/>
  <c r="AD592" i="1"/>
  <c r="AA593" i="1"/>
  <c r="AB593" i="1"/>
  <c r="AC593" i="1"/>
  <c r="AD593" i="1"/>
  <c r="AA594" i="1"/>
  <c r="AB594" i="1"/>
  <c r="AC594" i="1"/>
  <c r="AD594" i="1"/>
  <c r="AA595" i="1"/>
  <c r="AB595" i="1"/>
  <c r="AC595" i="1"/>
  <c r="AD595" i="1"/>
  <c r="AA596" i="1"/>
  <c r="AB596" i="1"/>
  <c r="AC596" i="1"/>
  <c r="AD596" i="1"/>
  <c r="AA597" i="1"/>
  <c r="AB597" i="1"/>
  <c r="AC597" i="1"/>
  <c r="AD597" i="1"/>
  <c r="AA598" i="1"/>
  <c r="AB598" i="1"/>
  <c r="AC598" i="1"/>
  <c r="AD598" i="1"/>
  <c r="AA599" i="1"/>
  <c r="AB599" i="1"/>
  <c r="AC599" i="1"/>
  <c r="AD599" i="1"/>
  <c r="AA600" i="1"/>
  <c r="AB600" i="1"/>
  <c r="AC600" i="1"/>
  <c r="AD600" i="1"/>
  <c r="AA601" i="1"/>
  <c r="AB601" i="1"/>
  <c r="AC601" i="1"/>
  <c r="AD601" i="1"/>
  <c r="AA602" i="1"/>
  <c r="AB602" i="1"/>
  <c r="AC602" i="1"/>
  <c r="AD602" i="1"/>
  <c r="AA603" i="1"/>
  <c r="AB603" i="1"/>
  <c r="AC603" i="1"/>
  <c r="AD603" i="1"/>
  <c r="AA604" i="1"/>
  <c r="AB604" i="1"/>
  <c r="AC604" i="1"/>
  <c r="AD604" i="1"/>
  <c r="AA605" i="1"/>
  <c r="AB605" i="1"/>
  <c r="AC605" i="1"/>
  <c r="AD605" i="1"/>
  <c r="AA606" i="1"/>
  <c r="AB606" i="1"/>
  <c r="AC606" i="1"/>
  <c r="AD606" i="1"/>
  <c r="AA607" i="1"/>
  <c r="AB607" i="1"/>
  <c r="AC607" i="1"/>
  <c r="AD607" i="1"/>
  <c r="AA608" i="1"/>
  <c r="AB608" i="1"/>
  <c r="AC608" i="1"/>
  <c r="AD608" i="1"/>
  <c r="AA609" i="1"/>
  <c r="AB609" i="1"/>
  <c r="AC609" i="1"/>
  <c r="AD609" i="1"/>
  <c r="AA610" i="1"/>
  <c r="AB610" i="1"/>
  <c r="AC610" i="1"/>
  <c r="AD610" i="1"/>
  <c r="AA611" i="1"/>
  <c r="AB611" i="1"/>
  <c r="AC611" i="1"/>
  <c r="AD611" i="1"/>
  <c r="AA612" i="1"/>
  <c r="AB612" i="1"/>
  <c r="AC612" i="1"/>
  <c r="AD612" i="1"/>
  <c r="AA613" i="1"/>
  <c r="AB613" i="1"/>
  <c r="AC613" i="1"/>
  <c r="AD613" i="1"/>
  <c r="AA614" i="1"/>
  <c r="AB614" i="1"/>
  <c r="AC614" i="1"/>
  <c r="AD614" i="1"/>
  <c r="AA615" i="1"/>
  <c r="AB615" i="1"/>
  <c r="AC615" i="1"/>
  <c r="AD615" i="1"/>
  <c r="AA616" i="1"/>
  <c r="AB616" i="1"/>
  <c r="AC616" i="1"/>
  <c r="AD616" i="1"/>
  <c r="AA617" i="1"/>
  <c r="AB617" i="1"/>
  <c r="AC617" i="1"/>
  <c r="AD617" i="1"/>
  <c r="AA618" i="1"/>
  <c r="AB618" i="1"/>
  <c r="AC618" i="1"/>
  <c r="AD618" i="1"/>
  <c r="AA619" i="1"/>
  <c r="AB619" i="1"/>
  <c r="AC619" i="1"/>
  <c r="AD619" i="1"/>
  <c r="AA620" i="1"/>
  <c r="AB620" i="1"/>
  <c r="AC620" i="1"/>
  <c r="AD620" i="1"/>
  <c r="AA621" i="1"/>
  <c r="AB621" i="1"/>
  <c r="AC621" i="1"/>
  <c r="AD621" i="1"/>
  <c r="AA622" i="1"/>
  <c r="AB622" i="1"/>
  <c r="AC622" i="1"/>
  <c r="AD622" i="1"/>
  <c r="AA623" i="1"/>
  <c r="AB623" i="1"/>
  <c r="AC623" i="1"/>
  <c r="AD623" i="1"/>
  <c r="AA624" i="1"/>
  <c r="AB624" i="1"/>
  <c r="AC624" i="1"/>
  <c r="AD624" i="1"/>
  <c r="AA625" i="1"/>
  <c r="AB625" i="1"/>
  <c r="AC625" i="1"/>
  <c r="AD625" i="1"/>
  <c r="AA626" i="1"/>
  <c r="AB626" i="1"/>
  <c r="AC626" i="1"/>
  <c r="AD626" i="1"/>
  <c r="AA627" i="1"/>
  <c r="AB627" i="1"/>
  <c r="AC627" i="1"/>
  <c r="AD627" i="1"/>
  <c r="AA628" i="1"/>
  <c r="AB628" i="1"/>
  <c r="AC628" i="1"/>
  <c r="AD628" i="1"/>
  <c r="AA629" i="1"/>
  <c r="AB629" i="1"/>
  <c r="AC629" i="1"/>
  <c r="AD629" i="1"/>
  <c r="AA630" i="1"/>
  <c r="AB630" i="1"/>
  <c r="AC630" i="1"/>
  <c r="AD630" i="1"/>
  <c r="AA631" i="1"/>
  <c r="AB631" i="1"/>
  <c r="AC631" i="1"/>
  <c r="AD631" i="1"/>
  <c r="AA632" i="1"/>
  <c r="AB632" i="1"/>
  <c r="AC632" i="1"/>
  <c r="AD632" i="1"/>
  <c r="AA633" i="1"/>
  <c r="AB633" i="1"/>
  <c r="AC633" i="1"/>
  <c r="AD633" i="1"/>
  <c r="AA634" i="1"/>
  <c r="AB634" i="1"/>
  <c r="AC634" i="1"/>
  <c r="AD634" i="1"/>
  <c r="AA635" i="1"/>
  <c r="AB635" i="1"/>
  <c r="AC635" i="1"/>
  <c r="AD635" i="1"/>
  <c r="AA636" i="1"/>
  <c r="AB636" i="1"/>
  <c r="AC636" i="1"/>
  <c r="AD636" i="1"/>
  <c r="AA637" i="1"/>
  <c r="AB637" i="1"/>
  <c r="AC637" i="1"/>
  <c r="AD637" i="1"/>
  <c r="AA638" i="1"/>
  <c r="AB638" i="1"/>
  <c r="AC638" i="1"/>
  <c r="AD638" i="1"/>
  <c r="AA639" i="1"/>
  <c r="AB639" i="1"/>
  <c r="AC639" i="1"/>
  <c r="AD639" i="1"/>
  <c r="AA640" i="1"/>
  <c r="AB640" i="1"/>
  <c r="AC640" i="1"/>
  <c r="AD640" i="1"/>
  <c r="AA641" i="1"/>
  <c r="AB641" i="1"/>
  <c r="AC641" i="1"/>
  <c r="AD641" i="1"/>
  <c r="AA642" i="1"/>
  <c r="AB642" i="1"/>
  <c r="AC642" i="1"/>
  <c r="AD642" i="1"/>
  <c r="AA643" i="1"/>
  <c r="AB643" i="1"/>
  <c r="AC643" i="1"/>
  <c r="AD643" i="1"/>
  <c r="AA644" i="1"/>
  <c r="AB644" i="1"/>
  <c r="AC644" i="1"/>
  <c r="AD644" i="1"/>
  <c r="AA645" i="1"/>
  <c r="AB645" i="1"/>
  <c r="AC645" i="1"/>
  <c r="AD645" i="1"/>
  <c r="AA646" i="1"/>
  <c r="AB646" i="1"/>
  <c r="AC646" i="1"/>
  <c r="AD646" i="1"/>
  <c r="AA647" i="1"/>
  <c r="AB647" i="1"/>
  <c r="AC647" i="1"/>
  <c r="AD647" i="1"/>
  <c r="AA648" i="1"/>
  <c r="AB648" i="1"/>
  <c r="AC648" i="1"/>
  <c r="AD648" i="1"/>
  <c r="AA649" i="1"/>
  <c r="AB649" i="1"/>
  <c r="AC649" i="1"/>
  <c r="AD649" i="1"/>
  <c r="AA650" i="1"/>
  <c r="AB650" i="1"/>
  <c r="AC650" i="1"/>
  <c r="AD650" i="1"/>
  <c r="AA651" i="1"/>
  <c r="AB651" i="1"/>
  <c r="AC651" i="1"/>
  <c r="AD651" i="1"/>
  <c r="AA652" i="1"/>
  <c r="AB652" i="1"/>
  <c r="AC652" i="1"/>
  <c r="AD652" i="1"/>
  <c r="AA653" i="1"/>
  <c r="AB653" i="1"/>
  <c r="AC653" i="1"/>
  <c r="AD653" i="1"/>
  <c r="AA654" i="1"/>
  <c r="AB654" i="1"/>
  <c r="AC654" i="1"/>
  <c r="AD654" i="1"/>
  <c r="AA655" i="1"/>
  <c r="AB655" i="1"/>
  <c r="AC655" i="1"/>
  <c r="AD655" i="1"/>
  <c r="AA656" i="1"/>
  <c r="AB656" i="1"/>
  <c r="AC656" i="1"/>
  <c r="AD656" i="1"/>
  <c r="AA657" i="1"/>
  <c r="AB657" i="1"/>
  <c r="AC657" i="1"/>
  <c r="AD657" i="1"/>
  <c r="AA658" i="1"/>
  <c r="AB658" i="1"/>
  <c r="AC658" i="1"/>
  <c r="AD658" i="1"/>
  <c r="AA659" i="1"/>
  <c r="AB659" i="1"/>
  <c r="AC659" i="1"/>
  <c r="AD659" i="1"/>
  <c r="AA660" i="1"/>
  <c r="AB660" i="1"/>
  <c r="AC660" i="1"/>
  <c r="AD660" i="1"/>
  <c r="AA661" i="1"/>
  <c r="AB661" i="1"/>
  <c r="AC661" i="1"/>
  <c r="AD661" i="1"/>
  <c r="AA662" i="1"/>
  <c r="AB662" i="1"/>
  <c r="AC662" i="1"/>
  <c r="AD662" i="1"/>
  <c r="AA663" i="1"/>
  <c r="AB663" i="1"/>
  <c r="AC663" i="1"/>
  <c r="AD663" i="1"/>
  <c r="AA664" i="1"/>
  <c r="AB664" i="1"/>
  <c r="AC664" i="1"/>
  <c r="AD664" i="1"/>
  <c r="AA665" i="1"/>
  <c r="AB665" i="1"/>
  <c r="AC665" i="1"/>
  <c r="AD665" i="1"/>
  <c r="AA666" i="1"/>
  <c r="AB666" i="1"/>
  <c r="AC666" i="1"/>
  <c r="AD666" i="1"/>
  <c r="AA667" i="1"/>
  <c r="AB667" i="1"/>
  <c r="AC667" i="1"/>
  <c r="AD667" i="1"/>
  <c r="AA668" i="1"/>
  <c r="AB668" i="1"/>
  <c r="AC668" i="1"/>
  <c r="AD668" i="1"/>
  <c r="AA669" i="1"/>
  <c r="AB669" i="1"/>
  <c r="AC669" i="1"/>
  <c r="AD669" i="1"/>
  <c r="AA670" i="1"/>
  <c r="AB670" i="1"/>
  <c r="AC670" i="1"/>
  <c r="AD670" i="1"/>
  <c r="AA671" i="1"/>
  <c r="AB671" i="1"/>
  <c r="AC671" i="1"/>
  <c r="AD671" i="1"/>
  <c r="AA672" i="1"/>
  <c r="AB672" i="1"/>
  <c r="AC672" i="1"/>
  <c r="AD672" i="1"/>
  <c r="AA673" i="1"/>
  <c r="AB673" i="1"/>
  <c r="AC673" i="1"/>
  <c r="AD673" i="1"/>
  <c r="AA674" i="1"/>
  <c r="AB674" i="1"/>
  <c r="AC674" i="1"/>
  <c r="AD674" i="1"/>
  <c r="AA675" i="1"/>
  <c r="AB675" i="1"/>
  <c r="AC675" i="1"/>
  <c r="AD675" i="1"/>
  <c r="AA676" i="1"/>
  <c r="AB676" i="1"/>
  <c r="AC676" i="1"/>
  <c r="AD676" i="1"/>
  <c r="AA677" i="1"/>
  <c r="AB677" i="1"/>
  <c r="AC677" i="1"/>
  <c r="AD677" i="1"/>
  <c r="AA678" i="1"/>
  <c r="AB678" i="1"/>
  <c r="AC678" i="1"/>
  <c r="AD678" i="1"/>
  <c r="AA679" i="1"/>
  <c r="AB679" i="1"/>
  <c r="AC679" i="1"/>
  <c r="AD679" i="1"/>
  <c r="AA680" i="1"/>
  <c r="AB680" i="1"/>
  <c r="AC680" i="1"/>
  <c r="AD680" i="1"/>
  <c r="AA681" i="1"/>
  <c r="AB681" i="1"/>
  <c r="AC681" i="1"/>
  <c r="AD681" i="1"/>
  <c r="AA682" i="1"/>
  <c r="AB682" i="1"/>
  <c r="AC682" i="1"/>
  <c r="AD682" i="1"/>
  <c r="AA683" i="1"/>
  <c r="AB683" i="1"/>
  <c r="AC683" i="1"/>
  <c r="AD683" i="1"/>
  <c r="AA684" i="1"/>
  <c r="AB684" i="1"/>
  <c r="AC684" i="1"/>
  <c r="AD684" i="1"/>
  <c r="AA685" i="1"/>
  <c r="AB685" i="1"/>
  <c r="AC685" i="1"/>
  <c r="AD685" i="1"/>
  <c r="AA686" i="1"/>
  <c r="AB686" i="1"/>
  <c r="AC686" i="1"/>
  <c r="AD686" i="1"/>
  <c r="AA687" i="1"/>
  <c r="AB687" i="1"/>
  <c r="AC687" i="1"/>
  <c r="AD687" i="1"/>
  <c r="AA688" i="1"/>
  <c r="AB688" i="1"/>
  <c r="AC688" i="1"/>
  <c r="AD688" i="1"/>
  <c r="AA689" i="1"/>
  <c r="AB689" i="1"/>
  <c r="AC689" i="1"/>
  <c r="AD689" i="1"/>
  <c r="AA690" i="1"/>
  <c r="AB690" i="1"/>
  <c r="AC690" i="1"/>
  <c r="AD690" i="1"/>
  <c r="AA691" i="1"/>
  <c r="AB691" i="1"/>
  <c r="AC691" i="1"/>
  <c r="AD691" i="1"/>
  <c r="AA692" i="1"/>
  <c r="AB692" i="1"/>
  <c r="AC692" i="1"/>
  <c r="AD692" i="1"/>
  <c r="AA693" i="1"/>
  <c r="AB693" i="1"/>
  <c r="AC693" i="1"/>
  <c r="AD693" i="1"/>
  <c r="AA694" i="1"/>
  <c r="AB694" i="1"/>
  <c r="AC694" i="1"/>
  <c r="AD694" i="1"/>
  <c r="AA695" i="1"/>
  <c r="AB695" i="1"/>
  <c r="AC695" i="1"/>
  <c r="AD695" i="1"/>
  <c r="AA696" i="1"/>
  <c r="AB696" i="1"/>
  <c r="AC696" i="1"/>
  <c r="AD696" i="1"/>
  <c r="AA697" i="1"/>
  <c r="AB697" i="1"/>
  <c r="AC697" i="1"/>
  <c r="AD697" i="1"/>
  <c r="AA698" i="1"/>
  <c r="AB698" i="1"/>
  <c r="AC698" i="1"/>
  <c r="AD698" i="1"/>
  <c r="AA699" i="1"/>
  <c r="AB699" i="1"/>
  <c r="AC699" i="1"/>
  <c r="AD699" i="1"/>
  <c r="AA700" i="1"/>
  <c r="AB700" i="1"/>
  <c r="AC700" i="1"/>
  <c r="AD700" i="1"/>
  <c r="AA701" i="1"/>
  <c r="AB701" i="1"/>
  <c r="AC701" i="1"/>
  <c r="AD701" i="1"/>
  <c r="AA702" i="1"/>
  <c r="AB702" i="1"/>
  <c r="AC702" i="1"/>
  <c r="AD702" i="1"/>
  <c r="AA703" i="1"/>
  <c r="AB703" i="1"/>
  <c r="AC703" i="1"/>
  <c r="AD703" i="1"/>
  <c r="AA704" i="1"/>
  <c r="AB704" i="1"/>
  <c r="AC704" i="1"/>
  <c r="AD704" i="1"/>
  <c r="AA705" i="1"/>
  <c r="AB705" i="1"/>
  <c r="AC705" i="1"/>
  <c r="AD705" i="1"/>
  <c r="AA706" i="1"/>
  <c r="AB706" i="1"/>
  <c r="AC706" i="1"/>
  <c r="AD706" i="1"/>
  <c r="AA707" i="1"/>
  <c r="AB707" i="1"/>
  <c r="AC707" i="1"/>
  <c r="AD707" i="1"/>
  <c r="AA708" i="1"/>
  <c r="AB708" i="1"/>
  <c r="AC708" i="1"/>
  <c r="AD708" i="1"/>
  <c r="AA709" i="1"/>
  <c r="AB709" i="1"/>
  <c r="AC709" i="1"/>
  <c r="AD709" i="1"/>
  <c r="AA710" i="1"/>
  <c r="AB710" i="1"/>
  <c r="AC710" i="1"/>
  <c r="AD710" i="1"/>
  <c r="AA711" i="1"/>
  <c r="AB711" i="1"/>
  <c r="AC711" i="1"/>
  <c r="AD711" i="1"/>
  <c r="AA712" i="1"/>
  <c r="AB712" i="1"/>
  <c r="AC712" i="1"/>
  <c r="AD712" i="1"/>
  <c r="AA713" i="1"/>
  <c r="AB713" i="1"/>
  <c r="AC713" i="1"/>
  <c r="AD713" i="1"/>
  <c r="AA714" i="1"/>
  <c r="AB714" i="1"/>
  <c r="AC714" i="1"/>
  <c r="AD714" i="1"/>
  <c r="AA715" i="1"/>
  <c r="AB715" i="1"/>
  <c r="AC715" i="1"/>
  <c r="AD715" i="1"/>
  <c r="AA716" i="1"/>
  <c r="AB716" i="1"/>
  <c r="AC716" i="1"/>
  <c r="AD716" i="1"/>
  <c r="AA717" i="1"/>
  <c r="AB717" i="1"/>
  <c r="AC717" i="1"/>
  <c r="AD717" i="1"/>
  <c r="AA718" i="1"/>
  <c r="AB718" i="1"/>
  <c r="AC718" i="1"/>
  <c r="AD718" i="1"/>
  <c r="AA719" i="1"/>
  <c r="AB719" i="1"/>
  <c r="AC719" i="1"/>
  <c r="AD719" i="1"/>
  <c r="AA720" i="1"/>
  <c r="AB720" i="1"/>
  <c r="AC720" i="1"/>
  <c r="AD720" i="1"/>
  <c r="AA721" i="1"/>
  <c r="AB721" i="1"/>
  <c r="AC721" i="1"/>
  <c r="AD721" i="1"/>
  <c r="AA722" i="1"/>
  <c r="AB722" i="1"/>
  <c r="AC722" i="1"/>
  <c r="AD722" i="1"/>
  <c r="AA723" i="1"/>
  <c r="AB723" i="1"/>
  <c r="AC723" i="1"/>
  <c r="AD723" i="1"/>
  <c r="AA724" i="1"/>
  <c r="AB724" i="1"/>
  <c r="AC724" i="1"/>
  <c r="AD724" i="1"/>
  <c r="AA725" i="1"/>
  <c r="AB725" i="1"/>
  <c r="AC725" i="1"/>
  <c r="AD725" i="1"/>
  <c r="AA726" i="1"/>
  <c r="AB726" i="1"/>
  <c r="AC726" i="1"/>
  <c r="AD726" i="1"/>
  <c r="AA727" i="1"/>
  <c r="AB727" i="1"/>
  <c r="AC727" i="1"/>
  <c r="AD727" i="1"/>
  <c r="AA728" i="1"/>
  <c r="AB728" i="1"/>
  <c r="AC728" i="1"/>
  <c r="AD728" i="1"/>
  <c r="AA729" i="1"/>
  <c r="AB729" i="1"/>
  <c r="AC729" i="1"/>
  <c r="AD729" i="1"/>
  <c r="AA730" i="1"/>
  <c r="AB730" i="1"/>
  <c r="AC730" i="1"/>
  <c r="AD730" i="1"/>
  <c r="AA731" i="1"/>
  <c r="AB731" i="1"/>
  <c r="AC731" i="1"/>
  <c r="AD731" i="1"/>
  <c r="AA732" i="1"/>
  <c r="AB732" i="1"/>
  <c r="AC732" i="1"/>
  <c r="AD732" i="1"/>
  <c r="AA733" i="1"/>
  <c r="AB733" i="1"/>
  <c r="AC733" i="1"/>
  <c r="AD733" i="1"/>
  <c r="AA734" i="1"/>
  <c r="AB734" i="1"/>
  <c r="AC734" i="1"/>
  <c r="AD734" i="1"/>
  <c r="AA735" i="1"/>
  <c r="AB735" i="1"/>
  <c r="AC735" i="1"/>
  <c r="AD735" i="1"/>
  <c r="AA736" i="1"/>
  <c r="AB736" i="1"/>
  <c r="AC736" i="1"/>
  <c r="AD736" i="1"/>
  <c r="AA737" i="1"/>
  <c r="AB737" i="1"/>
  <c r="AC737" i="1"/>
  <c r="AD737" i="1"/>
  <c r="AA738" i="1"/>
  <c r="AB738" i="1"/>
  <c r="AC738" i="1"/>
  <c r="AD738" i="1"/>
  <c r="AA739" i="1"/>
  <c r="AB739" i="1"/>
  <c r="AC739" i="1"/>
  <c r="AD739" i="1"/>
  <c r="AA740" i="1"/>
  <c r="AB740" i="1"/>
  <c r="AC740" i="1"/>
  <c r="AD740" i="1"/>
  <c r="AA741" i="1"/>
  <c r="AB741" i="1"/>
  <c r="AC741" i="1"/>
  <c r="AD741" i="1"/>
  <c r="AA742" i="1"/>
  <c r="AB742" i="1"/>
  <c r="AC742" i="1"/>
  <c r="AD742" i="1"/>
  <c r="AA743" i="1"/>
  <c r="AB743" i="1"/>
  <c r="AC743" i="1"/>
  <c r="AD743" i="1"/>
  <c r="AA744" i="1"/>
  <c r="AB744" i="1"/>
  <c r="AC744" i="1"/>
  <c r="AD744" i="1"/>
  <c r="AA745" i="1"/>
  <c r="AB745" i="1"/>
  <c r="AC745" i="1"/>
  <c r="AD745" i="1"/>
  <c r="AA746" i="1"/>
  <c r="AB746" i="1"/>
  <c r="AC746" i="1"/>
  <c r="AD746" i="1"/>
  <c r="AA747" i="1"/>
  <c r="AB747" i="1"/>
  <c r="AC747" i="1"/>
  <c r="AD747" i="1"/>
  <c r="AA748" i="1"/>
  <c r="AB748" i="1"/>
  <c r="AC748" i="1"/>
  <c r="AD748" i="1"/>
  <c r="AA749" i="1"/>
  <c r="AB749" i="1"/>
  <c r="AC749" i="1"/>
  <c r="AD749" i="1"/>
  <c r="AA750" i="1"/>
  <c r="AB750" i="1"/>
  <c r="AC750" i="1"/>
  <c r="AD750" i="1"/>
  <c r="AA751" i="1"/>
  <c r="AB751" i="1"/>
  <c r="AC751" i="1"/>
  <c r="AD751" i="1"/>
  <c r="AA752" i="1"/>
  <c r="AB752" i="1"/>
  <c r="AC752" i="1"/>
  <c r="AD752" i="1"/>
  <c r="AA753" i="1"/>
  <c r="AB753" i="1"/>
  <c r="AC753" i="1"/>
  <c r="AD753" i="1"/>
  <c r="AA754" i="1"/>
  <c r="AB754" i="1"/>
  <c r="AC754" i="1"/>
  <c r="AD754" i="1"/>
  <c r="AA755" i="1"/>
  <c r="AB755" i="1"/>
  <c r="AC755" i="1"/>
  <c r="AD755" i="1"/>
  <c r="AA756" i="1"/>
  <c r="AB756" i="1"/>
  <c r="AC756" i="1"/>
  <c r="AD756" i="1"/>
  <c r="AA757" i="1"/>
  <c r="AB757" i="1"/>
  <c r="AC757" i="1"/>
  <c r="AD757" i="1"/>
  <c r="AA758" i="1"/>
  <c r="AB758" i="1"/>
  <c r="AC758" i="1"/>
  <c r="AD758" i="1"/>
  <c r="AA759" i="1"/>
  <c r="AB759" i="1"/>
  <c r="AC759" i="1"/>
  <c r="AD759" i="1"/>
  <c r="AA760" i="1"/>
  <c r="AB760" i="1"/>
  <c r="AC760" i="1"/>
  <c r="AD760" i="1"/>
  <c r="AA761" i="1"/>
  <c r="AB761" i="1"/>
  <c r="AC761" i="1"/>
  <c r="AD761" i="1"/>
  <c r="AA762" i="1"/>
  <c r="AB762" i="1"/>
  <c r="AC762" i="1"/>
  <c r="AD762" i="1"/>
  <c r="AA763" i="1"/>
  <c r="AB763" i="1"/>
  <c r="AC763" i="1"/>
  <c r="AD763" i="1"/>
  <c r="AA764" i="1"/>
  <c r="AB764" i="1"/>
  <c r="AC764" i="1"/>
  <c r="AD764" i="1"/>
  <c r="AA765" i="1"/>
  <c r="AB765" i="1"/>
  <c r="AC765" i="1"/>
  <c r="AD765" i="1"/>
  <c r="AA766" i="1"/>
  <c r="AB766" i="1"/>
  <c r="AC766" i="1"/>
  <c r="AD766" i="1"/>
  <c r="AA767" i="1"/>
  <c r="AB767" i="1"/>
  <c r="AC767" i="1"/>
  <c r="AD767" i="1"/>
  <c r="AA768" i="1"/>
  <c r="AB768" i="1"/>
  <c r="AC768" i="1"/>
  <c r="AD768" i="1"/>
  <c r="AA769" i="1"/>
  <c r="AB769" i="1"/>
  <c r="AC769" i="1"/>
  <c r="AD769" i="1"/>
  <c r="AA770" i="1"/>
  <c r="AB770" i="1"/>
  <c r="AC770" i="1"/>
  <c r="AD770" i="1"/>
  <c r="AA771" i="1"/>
  <c r="AB771" i="1"/>
  <c r="AC771" i="1"/>
  <c r="AD771" i="1"/>
  <c r="AA772" i="1"/>
  <c r="AB772" i="1"/>
  <c r="AC772" i="1"/>
  <c r="AD772" i="1"/>
  <c r="AA773" i="1"/>
  <c r="AB773" i="1"/>
  <c r="AC773" i="1"/>
  <c r="AD773" i="1"/>
  <c r="AA774" i="1"/>
  <c r="AB774" i="1"/>
  <c r="AC774" i="1"/>
  <c r="AD774" i="1"/>
  <c r="AA775" i="1"/>
  <c r="AB775" i="1"/>
  <c r="AC775" i="1"/>
  <c r="AD775" i="1"/>
  <c r="AA776" i="1"/>
  <c r="AB776" i="1"/>
  <c r="AC776" i="1"/>
  <c r="AD776" i="1"/>
  <c r="AA777" i="1"/>
  <c r="AB777" i="1"/>
  <c r="AC777" i="1"/>
  <c r="AD777" i="1"/>
  <c r="AA778" i="1"/>
  <c r="AB778" i="1"/>
  <c r="AC778" i="1"/>
  <c r="AD778" i="1"/>
  <c r="AA779" i="1"/>
  <c r="AB779" i="1"/>
  <c r="AC779" i="1"/>
  <c r="AD779" i="1"/>
  <c r="AA780" i="1"/>
  <c r="AB780" i="1"/>
  <c r="AC780" i="1"/>
  <c r="AD780" i="1"/>
  <c r="AA781" i="1"/>
  <c r="AB781" i="1"/>
  <c r="AC781" i="1"/>
  <c r="AD781" i="1"/>
  <c r="AA782" i="1"/>
  <c r="AB782" i="1"/>
  <c r="AC782" i="1"/>
  <c r="AD782" i="1"/>
  <c r="AA783" i="1"/>
  <c r="AB783" i="1"/>
  <c r="AC783" i="1"/>
  <c r="AD783" i="1"/>
  <c r="AA784" i="1"/>
  <c r="AB784" i="1"/>
  <c r="AC784" i="1"/>
  <c r="AD784" i="1"/>
  <c r="AA785" i="1"/>
  <c r="AB785" i="1"/>
  <c r="AC785" i="1"/>
  <c r="AD785" i="1"/>
  <c r="AA786" i="1"/>
  <c r="AB786" i="1"/>
  <c r="AC786" i="1"/>
  <c r="AD786" i="1"/>
  <c r="AA787" i="1"/>
  <c r="AB787" i="1"/>
  <c r="AC787" i="1"/>
  <c r="AD787" i="1"/>
  <c r="AA788" i="1"/>
  <c r="AB788" i="1"/>
  <c r="AC788" i="1"/>
  <c r="AD788" i="1"/>
  <c r="AA789" i="1"/>
  <c r="AB789" i="1"/>
  <c r="AC789" i="1"/>
  <c r="AD789" i="1"/>
  <c r="AA790" i="1"/>
  <c r="AB790" i="1"/>
  <c r="AC790" i="1"/>
  <c r="AD790" i="1"/>
  <c r="AA791" i="1"/>
  <c r="AB791" i="1"/>
  <c r="AC791" i="1"/>
  <c r="AD791" i="1"/>
  <c r="AA792" i="1"/>
  <c r="AB792" i="1"/>
  <c r="AC792" i="1"/>
  <c r="AD792" i="1"/>
  <c r="AA793" i="1"/>
  <c r="AB793" i="1"/>
  <c r="AC793" i="1"/>
  <c r="AD793" i="1"/>
  <c r="AA794" i="1"/>
  <c r="AB794" i="1"/>
  <c r="AC794" i="1"/>
  <c r="AD794" i="1"/>
  <c r="AA795" i="1"/>
  <c r="AB795" i="1"/>
  <c r="AC795" i="1"/>
  <c r="AD795" i="1"/>
  <c r="AA796" i="1"/>
  <c r="AB796" i="1"/>
  <c r="AC796" i="1"/>
  <c r="AD796" i="1"/>
  <c r="AA797" i="1"/>
  <c r="AB797" i="1"/>
  <c r="AC797" i="1"/>
  <c r="AD797" i="1"/>
  <c r="AA798" i="1"/>
  <c r="AB798" i="1"/>
  <c r="AC798" i="1"/>
  <c r="AD798" i="1"/>
  <c r="AA799" i="1"/>
  <c r="AB799" i="1"/>
  <c r="AC799" i="1"/>
  <c r="AD799" i="1"/>
  <c r="AA800" i="1"/>
  <c r="AB800" i="1"/>
  <c r="AC800" i="1"/>
  <c r="AD800" i="1"/>
  <c r="AA801" i="1"/>
  <c r="AB801" i="1"/>
  <c r="AC801" i="1"/>
  <c r="AD801" i="1"/>
  <c r="AA802" i="1"/>
  <c r="AB802" i="1"/>
  <c r="AC802" i="1"/>
  <c r="AD802" i="1"/>
  <c r="AA803" i="1"/>
  <c r="AB803" i="1"/>
  <c r="AC803" i="1"/>
  <c r="AD803" i="1"/>
  <c r="AA804" i="1"/>
  <c r="AB804" i="1"/>
  <c r="AC804" i="1"/>
  <c r="AD804" i="1"/>
  <c r="AA805" i="1"/>
  <c r="AB805" i="1"/>
  <c r="AC805" i="1"/>
  <c r="AD805" i="1"/>
  <c r="AA806" i="1"/>
  <c r="AB806" i="1"/>
  <c r="AC806" i="1"/>
  <c r="AD806" i="1"/>
  <c r="AA807" i="1"/>
  <c r="AB807" i="1"/>
  <c r="AC807" i="1"/>
  <c r="AD807" i="1"/>
  <c r="AA808" i="1"/>
  <c r="AB808" i="1"/>
  <c r="AC808" i="1"/>
  <c r="AD808" i="1"/>
  <c r="AA809" i="1"/>
  <c r="AB809" i="1"/>
  <c r="AC809" i="1"/>
  <c r="AD809" i="1"/>
  <c r="AA810" i="1"/>
  <c r="AB810" i="1"/>
  <c r="AC810" i="1"/>
  <c r="AD810" i="1"/>
  <c r="AA811" i="1"/>
  <c r="AB811" i="1"/>
  <c r="AC811" i="1"/>
  <c r="AD811" i="1"/>
  <c r="AA812" i="1"/>
  <c r="AB812" i="1"/>
  <c r="AC812" i="1"/>
  <c r="AD812" i="1"/>
  <c r="AA813" i="1"/>
  <c r="AB813" i="1"/>
  <c r="AC813" i="1"/>
  <c r="AD813" i="1"/>
  <c r="AA814" i="1"/>
  <c r="AB814" i="1"/>
  <c r="AC814" i="1"/>
  <c r="AD814" i="1"/>
  <c r="AA815" i="1"/>
  <c r="AB815" i="1"/>
  <c r="AC815" i="1"/>
  <c r="AD815" i="1"/>
  <c r="AA816" i="1"/>
  <c r="AB816" i="1"/>
  <c r="AC816" i="1"/>
  <c r="AD816" i="1"/>
  <c r="AA817" i="1"/>
  <c r="AB817" i="1"/>
  <c r="AC817" i="1"/>
  <c r="AD817" i="1"/>
  <c r="AA818" i="1"/>
  <c r="AB818" i="1"/>
  <c r="AC818" i="1"/>
  <c r="AD818" i="1"/>
  <c r="AA819" i="1"/>
  <c r="AB819" i="1"/>
  <c r="AC819" i="1"/>
  <c r="AD819" i="1"/>
  <c r="AA820" i="1"/>
  <c r="AB820" i="1"/>
  <c r="AC820" i="1"/>
  <c r="AD820" i="1"/>
  <c r="AA821" i="1"/>
  <c r="AB821" i="1"/>
  <c r="AC821" i="1"/>
  <c r="AD821" i="1"/>
  <c r="AA822" i="1"/>
  <c r="AB822" i="1"/>
  <c r="AC822" i="1"/>
  <c r="AD822" i="1"/>
  <c r="AA823" i="1"/>
  <c r="AB823" i="1"/>
  <c r="AC823" i="1"/>
  <c r="AD823" i="1"/>
  <c r="AA824" i="1"/>
  <c r="AB824" i="1"/>
  <c r="AC824" i="1"/>
  <c r="AD824" i="1"/>
  <c r="AA825" i="1"/>
  <c r="AB825" i="1"/>
  <c r="AC825" i="1"/>
  <c r="AD825" i="1"/>
  <c r="AA826" i="1"/>
  <c r="AB826" i="1"/>
  <c r="AC826" i="1"/>
  <c r="AD826" i="1"/>
  <c r="AA827" i="1"/>
  <c r="AB827" i="1"/>
  <c r="AC827" i="1"/>
  <c r="AD827" i="1"/>
  <c r="AA828" i="1"/>
  <c r="AB828" i="1"/>
  <c r="AC828" i="1"/>
  <c r="AD828" i="1"/>
  <c r="AA829" i="1"/>
  <c r="AB829" i="1"/>
  <c r="AC829" i="1"/>
  <c r="AD829" i="1"/>
  <c r="AA830" i="1"/>
  <c r="AB830" i="1"/>
  <c r="AC830" i="1"/>
  <c r="AD830" i="1"/>
  <c r="AA831" i="1"/>
  <c r="AB831" i="1"/>
  <c r="AC831" i="1"/>
  <c r="AD831" i="1"/>
  <c r="AA832" i="1"/>
  <c r="AB832" i="1"/>
  <c r="AC832" i="1"/>
  <c r="AD832" i="1"/>
  <c r="AA833" i="1"/>
  <c r="AB833" i="1"/>
  <c r="AC833" i="1"/>
  <c r="AD833" i="1"/>
  <c r="AA834" i="1"/>
  <c r="AB834" i="1"/>
  <c r="AC834" i="1"/>
  <c r="AD834" i="1"/>
  <c r="AA835" i="1"/>
  <c r="AB835" i="1"/>
  <c r="AC835" i="1"/>
  <c r="AD835" i="1"/>
  <c r="AA836" i="1"/>
  <c r="AB836" i="1"/>
  <c r="AC836" i="1"/>
  <c r="AD836" i="1"/>
  <c r="AA837" i="1"/>
  <c r="AB837" i="1"/>
  <c r="AC837" i="1"/>
  <c r="AD837" i="1"/>
  <c r="AA838" i="1"/>
  <c r="AB838" i="1"/>
  <c r="AC838" i="1"/>
  <c r="AD838" i="1"/>
  <c r="AA839" i="1"/>
  <c r="AB839" i="1"/>
  <c r="AC839" i="1"/>
  <c r="AD839" i="1"/>
  <c r="AA840" i="1"/>
  <c r="AB840" i="1"/>
  <c r="AC840" i="1"/>
  <c r="AD840" i="1"/>
  <c r="AA841" i="1"/>
  <c r="AB841" i="1"/>
  <c r="AC841" i="1"/>
  <c r="AD841" i="1"/>
  <c r="AA842" i="1"/>
  <c r="AB842" i="1"/>
  <c r="AC842" i="1"/>
  <c r="AD842" i="1"/>
  <c r="AA843" i="1"/>
  <c r="AB843" i="1"/>
  <c r="AC843" i="1"/>
  <c r="AD843" i="1"/>
  <c r="AA844" i="1"/>
  <c r="AB844" i="1"/>
  <c r="AC844" i="1"/>
  <c r="AD844" i="1"/>
  <c r="AA845" i="1"/>
  <c r="AB845" i="1"/>
  <c r="AC845" i="1"/>
  <c r="AD845" i="1"/>
  <c r="AA846" i="1"/>
  <c r="AB846" i="1"/>
  <c r="AC846" i="1"/>
  <c r="AD846" i="1"/>
  <c r="AA847" i="1"/>
  <c r="AB847" i="1"/>
  <c r="AC847" i="1"/>
  <c r="AD847" i="1"/>
  <c r="AA848" i="1"/>
  <c r="AB848" i="1"/>
  <c r="AC848" i="1"/>
  <c r="AD848" i="1"/>
  <c r="AA849" i="1"/>
  <c r="AB849" i="1"/>
  <c r="AC849" i="1"/>
  <c r="AD849" i="1"/>
  <c r="AA850" i="1"/>
  <c r="AB850" i="1"/>
  <c r="AC850" i="1"/>
  <c r="AD850" i="1"/>
  <c r="AA851" i="1"/>
  <c r="AB851" i="1"/>
  <c r="AC851" i="1"/>
  <c r="AD851" i="1"/>
  <c r="AA852" i="1"/>
  <c r="AB852" i="1"/>
  <c r="AC852" i="1"/>
  <c r="AD852" i="1"/>
  <c r="AA853" i="1"/>
  <c r="AB853" i="1"/>
  <c r="AC853" i="1"/>
  <c r="AD853" i="1"/>
  <c r="AA854" i="1"/>
  <c r="AB854" i="1"/>
  <c r="AC854" i="1"/>
  <c r="AD854" i="1"/>
  <c r="AA855" i="1"/>
  <c r="AB855" i="1"/>
  <c r="AC855" i="1"/>
  <c r="AD855" i="1"/>
  <c r="AA856" i="1"/>
  <c r="AB856" i="1"/>
  <c r="AC856" i="1"/>
  <c r="AD856" i="1"/>
  <c r="AA857" i="1"/>
  <c r="AB857" i="1"/>
  <c r="AC857" i="1"/>
  <c r="AD857" i="1"/>
  <c r="AA858" i="1"/>
  <c r="AB858" i="1"/>
  <c r="AC858" i="1"/>
  <c r="AD858" i="1"/>
  <c r="AA859" i="1"/>
  <c r="AB859" i="1"/>
  <c r="AC859" i="1"/>
  <c r="AD859" i="1"/>
  <c r="AA860" i="1"/>
  <c r="AB860" i="1"/>
  <c r="AC860" i="1"/>
  <c r="AD860" i="1"/>
  <c r="AA861" i="1"/>
  <c r="AB861" i="1"/>
  <c r="AC861" i="1"/>
  <c r="AD861" i="1"/>
  <c r="AA862" i="1"/>
  <c r="AB862" i="1"/>
  <c r="AC862" i="1"/>
  <c r="AD862" i="1"/>
  <c r="AA863" i="1"/>
  <c r="AB863" i="1"/>
  <c r="AC863" i="1"/>
  <c r="AD863" i="1"/>
  <c r="AA864" i="1"/>
  <c r="AB864" i="1"/>
  <c r="AC864" i="1"/>
  <c r="AD864" i="1"/>
  <c r="AA865" i="1"/>
  <c r="AB865" i="1"/>
  <c r="AC865" i="1"/>
  <c r="AD865" i="1"/>
  <c r="AA866" i="1"/>
  <c r="AB866" i="1"/>
  <c r="AC866" i="1"/>
  <c r="AD866" i="1"/>
  <c r="AA867" i="1"/>
  <c r="AB867" i="1"/>
  <c r="AC867" i="1"/>
  <c r="AD867" i="1"/>
  <c r="AA868" i="1"/>
  <c r="AB868" i="1"/>
  <c r="AC868" i="1"/>
  <c r="AD868" i="1"/>
  <c r="AA869" i="1"/>
  <c r="AB869" i="1"/>
  <c r="AC869" i="1"/>
  <c r="AD869" i="1"/>
  <c r="AA870" i="1"/>
  <c r="AB870" i="1"/>
  <c r="AC870" i="1"/>
  <c r="AD870" i="1"/>
  <c r="AA871" i="1"/>
  <c r="AB871" i="1"/>
  <c r="AC871" i="1"/>
  <c r="AD871" i="1"/>
  <c r="AA872" i="1"/>
  <c r="AB872" i="1"/>
  <c r="AC872" i="1"/>
  <c r="AD872" i="1"/>
  <c r="AA873" i="1"/>
  <c r="AB873" i="1"/>
  <c r="AC873" i="1"/>
  <c r="AD873" i="1"/>
  <c r="AA874" i="1"/>
  <c r="AB874" i="1"/>
  <c r="AC874" i="1"/>
  <c r="AD874" i="1"/>
  <c r="AA875" i="1"/>
  <c r="AB875" i="1"/>
  <c r="AC875" i="1"/>
  <c r="AD875" i="1"/>
  <c r="AA876" i="1"/>
  <c r="AB876" i="1"/>
  <c r="AC876" i="1"/>
  <c r="AD876" i="1"/>
  <c r="AA877" i="1"/>
  <c r="AB877" i="1"/>
  <c r="AC877" i="1"/>
  <c r="AD877" i="1"/>
  <c r="AA878" i="1"/>
  <c r="AB878" i="1"/>
  <c r="AC878" i="1"/>
  <c r="AD878" i="1"/>
  <c r="AA879" i="1"/>
  <c r="AB879" i="1"/>
  <c r="AC879" i="1"/>
  <c r="AD879" i="1"/>
  <c r="AA880" i="1"/>
  <c r="AB880" i="1"/>
  <c r="AC880" i="1"/>
  <c r="AD880" i="1"/>
  <c r="AA881" i="1"/>
  <c r="AB881" i="1"/>
  <c r="AC881" i="1"/>
  <c r="AD881" i="1"/>
  <c r="AA882" i="1"/>
  <c r="AB882" i="1"/>
  <c r="AC882" i="1"/>
  <c r="AD882" i="1"/>
  <c r="AA883" i="1"/>
  <c r="AB883" i="1"/>
  <c r="AC883" i="1"/>
  <c r="AD883" i="1"/>
  <c r="AA884" i="1"/>
  <c r="AB884" i="1"/>
  <c r="AC884" i="1"/>
  <c r="AD884" i="1"/>
  <c r="AA885" i="1"/>
  <c r="AB885" i="1"/>
  <c r="AC885" i="1"/>
  <c r="AD885" i="1"/>
  <c r="AA886" i="1"/>
  <c r="AB886" i="1"/>
  <c r="AC886" i="1"/>
  <c r="AD886" i="1"/>
  <c r="AA887" i="1"/>
  <c r="AB887" i="1"/>
  <c r="AC887" i="1"/>
  <c r="AD887" i="1"/>
  <c r="AA888" i="1"/>
  <c r="AB888" i="1"/>
  <c r="AC888" i="1"/>
  <c r="AD888" i="1"/>
  <c r="AA889" i="1"/>
  <c r="AB889" i="1"/>
  <c r="AC889" i="1"/>
  <c r="AD889" i="1"/>
  <c r="AA890" i="1"/>
  <c r="AB890" i="1"/>
  <c r="AC890" i="1"/>
  <c r="AD890" i="1"/>
  <c r="AA891" i="1"/>
  <c r="AB891" i="1"/>
  <c r="AC891" i="1"/>
  <c r="AD891" i="1"/>
  <c r="AA892" i="1"/>
  <c r="AB892" i="1"/>
  <c r="AC892" i="1"/>
  <c r="AD892" i="1"/>
  <c r="AA893" i="1"/>
  <c r="AB893" i="1"/>
  <c r="AC893" i="1"/>
  <c r="AD893" i="1"/>
  <c r="AA894" i="1"/>
  <c r="AB894" i="1"/>
  <c r="AC894" i="1"/>
  <c r="AD894" i="1"/>
  <c r="AA895" i="1"/>
  <c r="AB895" i="1"/>
  <c r="AC895" i="1"/>
  <c r="AD895" i="1"/>
  <c r="AA896" i="1"/>
  <c r="AB896" i="1"/>
  <c r="AC896" i="1"/>
  <c r="AD896" i="1"/>
  <c r="AA897" i="1"/>
  <c r="AB897" i="1"/>
  <c r="AC897" i="1"/>
  <c r="AD897" i="1"/>
  <c r="AA898" i="1"/>
  <c r="AB898" i="1"/>
  <c r="AC898" i="1"/>
  <c r="AD898" i="1"/>
  <c r="AA899" i="1"/>
  <c r="AB899" i="1"/>
  <c r="AC899" i="1"/>
  <c r="AD899" i="1"/>
  <c r="AA900" i="1"/>
  <c r="AB900" i="1"/>
  <c r="AC900" i="1"/>
  <c r="AD900" i="1"/>
  <c r="AA901" i="1"/>
  <c r="AB901" i="1"/>
  <c r="AC901" i="1"/>
  <c r="AD901" i="1"/>
  <c r="AA902" i="1"/>
  <c r="AB902" i="1"/>
  <c r="AC902" i="1"/>
  <c r="AD902" i="1"/>
  <c r="AA903" i="1"/>
  <c r="AB903" i="1"/>
  <c r="AC903" i="1"/>
  <c r="AD903" i="1"/>
  <c r="AA904" i="1"/>
  <c r="AB904" i="1"/>
  <c r="AC904" i="1"/>
  <c r="AD904" i="1"/>
  <c r="AA905" i="1"/>
  <c r="AB905" i="1"/>
  <c r="AC905" i="1"/>
  <c r="AD905" i="1"/>
  <c r="AA906" i="1"/>
  <c r="AB906" i="1"/>
  <c r="AC906" i="1"/>
  <c r="AD906" i="1"/>
  <c r="AA907" i="1"/>
  <c r="AB907" i="1"/>
  <c r="AC907" i="1"/>
  <c r="AD907" i="1"/>
  <c r="AA908" i="1"/>
  <c r="AB908" i="1"/>
  <c r="AC908" i="1"/>
  <c r="AD908" i="1"/>
  <c r="AA909" i="1"/>
  <c r="AB909" i="1"/>
  <c r="AC909" i="1"/>
  <c r="AD909" i="1"/>
  <c r="AA910" i="1"/>
  <c r="AB910" i="1"/>
  <c r="AC910" i="1"/>
  <c r="AD910" i="1"/>
  <c r="AA911" i="1"/>
  <c r="AB911" i="1"/>
  <c r="AC911" i="1"/>
  <c r="AD911" i="1"/>
  <c r="AA912" i="1"/>
  <c r="AB912" i="1"/>
  <c r="AC912" i="1"/>
  <c r="AD912" i="1"/>
  <c r="AA913" i="1"/>
  <c r="AB913" i="1"/>
  <c r="AC913" i="1"/>
  <c r="AD913" i="1"/>
  <c r="AA914" i="1"/>
  <c r="AB914" i="1"/>
  <c r="AC914" i="1"/>
  <c r="AD914" i="1"/>
  <c r="AA915" i="1"/>
  <c r="AB915" i="1"/>
  <c r="AC915" i="1"/>
  <c r="AD915" i="1"/>
  <c r="AA916" i="1"/>
  <c r="AB916" i="1"/>
  <c r="AC916" i="1"/>
  <c r="AD916" i="1"/>
  <c r="AA917" i="1"/>
  <c r="AB917" i="1"/>
  <c r="AC917" i="1"/>
  <c r="AD917" i="1"/>
  <c r="AA918" i="1"/>
  <c r="AB918" i="1"/>
  <c r="AC918" i="1"/>
  <c r="AD918" i="1"/>
  <c r="AA919" i="1"/>
  <c r="AB919" i="1"/>
  <c r="AC919" i="1"/>
  <c r="AD919" i="1"/>
  <c r="AA920" i="1"/>
  <c r="AB920" i="1"/>
  <c r="AC920" i="1"/>
  <c r="AD920" i="1"/>
  <c r="AA921" i="1"/>
  <c r="AB921" i="1"/>
  <c r="AC921" i="1"/>
  <c r="AD921" i="1"/>
  <c r="AA922" i="1"/>
  <c r="AB922" i="1"/>
  <c r="AC922" i="1"/>
  <c r="AD922" i="1"/>
  <c r="AA923" i="1"/>
  <c r="AB923" i="1"/>
  <c r="AC923" i="1"/>
  <c r="AD923" i="1"/>
  <c r="AA924" i="1"/>
  <c r="AB924" i="1"/>
  <c r="AC924" i="1"/>
  <c r="AD924" i="1"/>
  <c r="AA925" i="1"/>
  <c r="AB925" i="1"/>
  <c r="AC925" i="1"/>
  <c r="AD925" i="1"/>
  <c r="AA926" i="1"/>
  <c r="AB926" i="1"/>
  <c r="AC926" i="1"/>
  <c r="AD926" i="1"/>
  <c r="AA927" i="1"/>
  <c r="AB927" i="1"/>
  <c r="AC927" i="1"/>
  <c r="AD927" i="1"/>
  <c r="AA928" i="1"/>
  <c r="AB928" i="1"/>
  <c r="AC928" i="1"/>
  <c r="AD928" i="1"/>
  <c r="AA929" i="1"/>
  <c r="AB929" i="1"/>
  <c r="AC929" i="1"/>
  <c r="AD929" i="1"/>
  <c r="AA930" i="1"/>
  <c r="AB930" i="1"/>
  <c r="AC930" i="1"/>
  <c r="AD930" i="1"/>
  <c r="AA931" i="1"/>
  <c r="AB931" i="1"/>
  <c r="AC931" i="1"/>
  <c r="AD931" i="1"/>
  <c r="AA932" i="1"/>
  <c r="AB932" i="1"/>
  <c r="AC932" i="1"/>
  <c r="AD932" i="1"/>
  <c r="AA933" i="1"/>
  <c r="AB933" i="1"/>
  <c r="AC933" i="1"/>
  <c r="AD933" i="1"/>
  <c r="AA934" i="1"/>
  <c r="AB934" i="1"/>
  <c r="AC934" i="1"/>
  <c r="AD934" i="1"/>
  <c r="AA935" i="1"/>
  <c r="AB935" i="1"/>
  <c r="AC935" i="1"/>
  <c r="AD935" i="1"/>
  <c r="AA936" i="1"/>
  <c r="AB936" i="1"/>
  <c r="AC936" i="1"/>
  <c r="AD936" i="1"/>
  <c r="AA937" i="1"/>
  <c r="AB937" i="1"/>
  <c r="AC937" i="1"/>
  <c r="AD937" i="1"/>
  <c r="AA938" i="1"/>
  <c r="AB938" i="1"/>
  <c r="AC938" i="1"/>
  <c r="AD938" i="1"/>
  <c r="AA939" i="1"/>
  <c r="AB939" i="1"/>
  <c r="AC939" i="1"/>
  <c r="AD939" i="1"/>
  <c r="AA940" i="1"/>
  <c r="AB940" i="1"/>
  <c r="AC940" i="1"/>
  <c r="AD940" i="1"/>
  <c r="AA941" i="1"/>
  <c r="AB941" i="1"/>
  <c r="AC941" i="1"/>
  <c r="AD941" i="1"/>
  <c r="AA942" i="1"/>
  <c r="AB942" i="1"/>
  <c r="AC942" i="1"/>
  <c r="AD942" i="1"/>
  <c r="AA943" i="1"/>
  <c r="AB943" i="1"/>
  <c r="AC943" i="1"/>
  <c r="AD943" i="1"/>
  <c r="AA944" i="1"/>
  <c r="AB944" i="1"/>
  <c r="AC944" i="1"/>
  <c r="AD944" i="1"/>
  <c r="AA945" i="1"/>
  <c r="AB945" i="1"/>
  <c r="AC945" i="1"/>
  <c r="AD945" i="1"/>
  <c r="AA946" i="1"/>
  <c r="AB946" i="1"/>
  <c r="AC946" i="1"/>
  <c r="AD946" i="1"/>
  <c r="AA947" i="1"/>
  <c r="AB947" i="1"/>
  <c r="AC947" i="1"/>
  <c r="AD947" i="1"/>
  <c r="AA948" i="1"/>
  <c r="AB948" i="1"/>
  <c r="AC948" i="1"/>
  <c r="AD948" i="1"/>
  <c r="AA949" i="1"/>
  <c r="AB949" i="1"/>
  <c r="AC949" i="1"/>
  <c r="AD949" i="1"/>
  <c r="AA950" i="1"/>
  <c r="AB950" i="1"/>
  <c r="AC950" i="1"/>
  <c r="AD950" i="1"/>
  <c r="AA951" i="1"/>
  <c r="AB951" i="1"/>
  <c r="AC951" i="1"/>
  <c r="AD951" i="1"/>
  <c r="AA952" i="1"/>
  <c r="AB952" i="1"/>
  <c r="AC952" i="1"/>
  <c r="AD952" i="1"/>
  <c r="AA953" i="1"/>
  <c r="AB953" i="1"/>
  <c r="AC953" i="1"/>
  <c r="AD953" i="1"/>
  <c r="AA954" i="1"/>
  <c r="AB954" i="1"/>
  <c r="AC954" i="1"/>
  <c r="AD954" i="1"/>
  <c r="AA955" i="1"/>
  <c r="AB955" i="1"/>
  <c r="AC955" i="1"/>
  <c r="AD955" i="1"/>
  <c r="AA956" i="1"/>
  <c r="AB956" i="1"/>
  <c r="AC956" i="1"/>
  <c r="AD956" i="1"/>
  <c r="AA957" i="1"/>
  <c r="AB957" i="1"/>
  <c r="AC957" i="1"/>
  <c r="AD957" i="1"/>
  <c r="AA958" i="1"/>
  <c r="AB958" i="1"/>
  <c r="AC958" i="1"/>
  <c r="AD958" i="1"/>
  <c r="AA959" i="1"/>
  <c r="AB959" i="1"/>
  <c r="AC959" i="1"/>
  <c r="AD959" i="1"/>
  <c r="AA960" i="1"/>
  <c r="AB960" i="1"/>
  <c r="AC960" i="1"/>
  <c r="AD960" i="1"/>
  <c r="AA961" i="1"/>
  <c r="AB961" i="1"/>
  <c r="AC961" i="1"/>
  <c r="AD961" i="1"/>
  <c r="AA962" i="1"/>
  <c r="AB962" i="1"/>
  <c r="AC962" i="1"/>
  <c r="AD962" i="1"/>
  <c r="AA963" i="1"/>
  <c r="AB963" i="1"/>
  <c r="AC963" i="1"/>
  <c r="AD963" i="1"/>
  <c r="AA964" i="1"/>
  <c r="AB964" i="1"/>
  <c r="AC964" i="1"/>
  <c r="AD964" i="1"/>
  <c r="AA965" i="1"/>
  <c r="AB965" i="1"/>
  <c r="AC965" i="1"/>
  <c r="AD965" i="1"/>
  <c r="AA966" i="1"/>
  <c r="AB966" i="1"/>
  <c r="AC966" i="1"/>
  <c r="AD966" i="1"/>
  <c r="AA967" i="1"/>
  <c r="AB967" i="1"/>
  <c r="AC967" i="1"/>
  <c r="AD967" i="1"/>
  <c r="AA968" i="1"/>
  <c r="AB968" i="1"/>
  <c r="AC968" i="1"/>
  <c r="AD968" i="1"/>
  <c r="AA969" i="1"/>
  <c r="AB969" i="1"/>
  <c r="AC969" i="1"/>
  <c r="AD969" i="1"/>
  <c r="AA970" i="1"/>
  <c r="AB970" i="1"/>
  <c r="AC970" i="1"/>
  <c r="AD970" i="1"/>
  <c r="AA971" i="1"/>
  <c r="AB971" i="1"/>
  <c r="AC971" i="1"/>
  <c r="AD971" i="1"/>
  <c r="AA972" i="1"/>
  <c r="AB972" i="1"/>
  <c r="AC972" i="1"/>
  <c r="AD972" i="1"/>
  <c r="AA973" i="1"/>
  <c r="AB973" i="1"/>
  <c r="AC973" i="1"/>
  <c r="AD973" i="1"/>
  <c r="AA974" i="1"/>
  <c r="AB974" i="1"/>
  <c r="AC974" i="1"/>
  <c r="AD974" i="1"/>
  <c r="AA975" i="1"/>
  <c r="AB975" i="1"/>
  <c r="AC975" i="1"/>
  <c r="AD975" i="1"/>
  <c r="AA976" i="1"/>
  <c r="AB976" i="1"/>
  <c r="AC976" i="1"/>
  <c r="AD976" i="1"/>
  <c r="AA977" i="1"/>
  <c r="AB977" i="1"/>
  <c r="AC977" i="1"/>
  <c r="AD977" i="1"/>
  <c r="AA978" i="1"/>
  <c r="AB978" i="1"/>
  <c r="AC978" i="1"/>
  <c r="AD978" i="1"/>
  <c r="AA979" i="1"/>
  <c r="AB979" i="1"/>
  <c r="AC979" i="1"/>
  <c r="AD979" i="1"/>
  <c r="AA980" i="1"/>
  <c r="AB980" i="1"/>
  <c r="AC980" i="1"/>
  <c r="AD980" i="1"/>
  <c r="AA981" i="1"/>
  <c r="AB981" i="1"/>
  <c r="AC981" i="1"/>
  <c r="AD981" i="1"/>
  <c r="AA982" i="1"/>
  <c r="AB982" i="1"/>
  <c r="AC982" i="1"/>
  <c r="AD982" i="1"/>
  <c r="AA983" i="1"/>
  <c r="AB983" i="1"/>
  <c r="AC983" i="1"/>
  <c r="AD983" i="1"/>
  <c r="AA984" i="1"/>
  <c r="AB984" i="1"/>
  <c r="AC984" i="1"/>
  <c r="AD984" i="1"/>
  <c r="AA985" i="1"/>
  <c r="AB985" i="1"/>
  <c r="AC985" i="1"/>
  <c r="AD985" i="1"/>
  <c r="AA986" i="1"/>
  <c r="AB986" i="1"/>
  <c r="AC986" i="1"/>
  <c r="AD986" i="1"/>
  <c r="AA987" i="1"/>
  <c r="AB987" i="1"/>
  <c r="AC987" i="1"/>
  <c r="AD987" i="1"/>
  <c r="AA988" i="1"/>
  <c r="AB988" i="1"/>
  <c r="AC988" i="1"/>
  <c r="AD988" i="1"/>
  <c r="AA989" i="1"/>
  <c r="AB989" i="1"/>
  <c r="AC989" i="1"/>
  <c r="AD989" i="1"/>
  <c r="AA990" i="1"/>
  <c r="AB990" i="1"/>
  <c r="AC990" i="1"/>
  <c r="AD990" i="1"/>
  <c r="AA991" i="1"/>
  <c r="AB991" i="1"/>
  <c r="AC991" i="1"/>
  <c r="AD991" i="1"/>
  <c r="AA992" i="1"/>
  <c r="AB992" i="1"/>
  <c r="AC992" i="1"/>
  <c r="AD992" i="1"/>
  <c r="AA993" i="1"/>
  <c r="AB993" i="1"/>
  <c r="AC993" i="1"/>
  <c r="AD993" i="1"/>
  <c r="AA994" i="1"/>
  <c r="AB994" i="1"/>
  <c r="AC994" i="1"/>
  <c r="AD994" i="1"/>
  <c r="AA995" i="1"/>
  <c r="AB995" i="1"/>
  <c r="AC995" i="1"/>
  <c r="AD995" i="1"/>
  <c r="AA996" i="1"/>
  <c r="AB996" i="1"/>
  <c r="AC996" i="1"/>
  <c r="AD996" i="1"/>
  <c r="AA997" i="1"/>
  <c r="AB997" i="1"/>
  <c r="AC997" i="1"/>
  <c r="AD997" i="1"/>
  <c r="AA998" i="1"/>
  <c r="AB998" i="1"/>
  <c r="AC998" i="1"/>
  <c r="AD998" i="1"/>
  <c r="AA999" i="1"/>
  <c r="AB999" i="1"/>
  <c r="AC999" i="1"/>
  <c r="AD999" i="1"/>
  <c r="AA1000" i="1"/>
  <c r="AB1000" i="1"/>
  <c r="AC1000" i="1"/>
  <c r="AD1000" i="1"/>
  <c r="AA1001" i="1"/>
  <c r="AB1001" i="1"/>
  <c r="AC1001" i="1"/>
  <c r="AD1001" i="1"/>
  <c r="AA1002" i="1"/>
  <c r="AB1002" i="1"/>
  <c r="AC1002" i="1"/>
  <c r="AD1002" i="1"/>
  <c r="AA1003" i="1"/>
  <c r="AB1003" i="1"/>
  <c r="AC1003" i="1"/>
  <c r="AD1003" i="1"/>
  <c r="AA1004" i="1"/>
  <c r="AB1004" i="1"/>
  <c r="AC1004" i="1"/>
  <c r="AD1004" i="1"/>
  <c r="AA1005" i="1"/>
  <c r="AB1005" i="1"/>
  <c r="AC1005" i="1"/>
  <c r="AD1005" i="1"/>
  <c r="AA1006" i="1"/>
  <c r="AB1006" i="1"/>
  <c r="AC1006" i="1"/>
  <c r="AD1006" i="1"/>
  <c r="AA1007" i="1"/>
  <c r="AB1007" i="1"/>
  <c r="AC1007" i="1"/>
  <c r="AD1007" i="1"/>
  <c r="AA1008" i="1"/>
  <c r="AB1008" i="1"/>
  <c r="AC1008" i="1"/>
  <c r="AD1008" i="1"/>
  <c r="AA1009" i="1"/>
  <c r="AB1009" i="1"/>
  <c r="AC1009" i="1"/>
  <c r="AD1009" i="1"/>
  <c r="AA1010" i="1"/>
  <c r="AB1010" i="1"/>
  <c r="AC1010" i="1"/>
  <c r="AD1010" i="1"/>
  <c r="AA1011" i="1"/>
  <c r="AB1011" i="1"/>
  <c r="AC1011" i="1"/>
  <c r="AD1011" i="1"/>
  <c r="AA1012" i="1"/>
  <c r="AB1012" i="1"/>
  <c r="AC1012" i="1"/>
  <c r="AD1012" i="1"/>
  <c r="AA1013" i="1"/>
  <c r="AB1013" i="1"/>
  <c r="AC1013" i="1"/>
  <c r="AD1013" i="1"/>
  <c r="AA1014" i="1"/>
  <c r="AB1014" i="1"/>
  <c r="AC1014" i="1"/>
  <c r="AD1014" i="1"/>
  <c r="AA1015" i="1"/>
  <c r="AB1015" i="1"/>
  <c r="AC1015" i="1"/>
  <c r="AD1015" i="1"/>
  <c r="AA1016" i="1"/>
  <c r="AB1016" i="1"/>
  <c r="AC1016" i="1"/>
  <c r="AD1016" i="1"/>
  <c r="AA1017" i="1"/>
  <c r="AB1017" i="1"/>
  <c r="AC1017" i="1"/>
  <c r="AD1017" i="1"/>
  <c r="AA1018" i="1"/>
  <c r="AB1018" i="1"/>
  <c r="AC1018" i="1"/>
  <c r="AD1018" i="1"/>
  <c r="AA1019" i="1"/>
  <c r="AB1019" i="1"/>
  <c r="AC1019" i="1"/>
  <c r="AD1019" i="1"/>
  <c r="AA1020" i="1"/>
  <c r="AB1020" i="1"/>
  <c r="AC1020" i="1"/>
  <c r="AD1020" i="1"/>
  <c r="AA1021" i="1"/>
  <c r="AB1021" i="1"/>
  <c r="AC1021" i="1"/>
  <c r="AD1021" i="1"/>
  <c r="AA1022" i="1"/>
  <c r="AB1022" i="1"/>
  <c r="AC1022" i="1"/>
  <c r="AD1022" i="1"/>
  <c r="AA1023" i="1"/>
  <c r="AB1023" i="1"/>
  <c r="AC1023" i="1"/>
  <c r="AD1023" i="1"/>
  <c r="AA1024" i="1"/>
  <c r="AB1024" i="1"/>
  <c r="AC1024" i="1"/>
  <c r="AD1024" i="1"/>
  <c r="AA1025" i="1"/>
  <c r="AB1025" i="1"/>
  <c r="AC1025" i="1"/>
  <c r="AD1025" i="1"/>
  <c r="AA1026" i="1"/>
  <c r="AB1026" i="1"/>
  <c r="AC1026" i="1"/>
  <c r="AD1026" i="1"/>
  <c r="AA1027" i="1"/>
  <c r="AB1027" i="1"/>
  <c r="AC1027" i="1"/>
  <c r="AD1027" i="1"/>
  <c r="AA1028" i="1"/>
  <c r="AB1028" i="1"/>
  <c r="AC1028" i="1"/>
  <c r="AD1028" i="1"/>
  <c r="AA1029" i="1"/>
  <c r="AB1029" i="1"/>
  <c r="AC1029" i="1"/>
  <c r="AD1029" i="1"/>
  <c r="AA1030" i="1"/>
  <c r="AB1030" i="1"/>
  <c r="AC1030" i="1"/>
  <c r="AD1030" i="1"/>
  <c r="AA1031" i="1"/>
  <c r="AB1031" i="1"/>
  <c r="AC1031" i="1"/>
  <c r="AD1031" i="1"/>
  <c r="AA1032" i="1"/>
  <c r="AB1032" i="1"/>
  <c r="AC1032" i="1"/>
  <c r="AD1032" i="1"/>
  <c r="AA1033" i="1"/>
  <c r="AB1033" i="1"/>
  <c r="AC1033" i="1"/>
  <c r="AD1033" i="1"/>
  <c r="AA1034" i="1"/>
  <c r="AB1034" i="1"/>
  <c r="AC1034" i="1"/>
  <c r="AD1034" i="1"/>
  <c r="AA1035" i="1"/>
  <c r="AB1035" i="1"/>
  <c r="AC1035" i="1"/>
  <c r="AD1035" i="1"/>
  <c r="AA1036" i="1"/>
  <c r="AB1036" i="1"/>
  <c r="AC1036" i="1"/>
  <c r="AD1036" i="1"/>
  <c r="AA1037" i="1"/>
  <c r="AB1037" i="1"/>
  <c r="AC1037" i="1"/>
  <c r="AD1037" i="1"/>
  <c r="AA1038" i="1"/>
  <c r="AB1038" i="1"/>
  <c r="AC1038" i="1"/>
  <c r="AD1038" i="1"/>
  <c r="AA1039" i="1"/>
  <c r="AB1039" i="1"/>
  <c r="AC1039" i="1"/>
  <c r="AD1039" i="1"/>
  <c r="AA1040" i="1"/>
  <c r="AB1040" i="1"/>
  <c r="AC1040" i="1"/>
  <c r="AD1040" i="1"/>
  <c r="AA1041" i="1"/>
  <c r="AB1041" i="1"/>
  <c r="AC1041" i="1"/>
  <c r="AD1041" i="1"/>
  <c r="AA1042" i="1"/>
  <c r="AB1042" i="1"/>
  <c r="AC1042" i="1"/>
  <c r="AD1042" i="1"/>
  <c r="AA1043" i="1"/>
  <c r="AB1043" i="1"/>
  <c r="AC1043" i="1"/>
  <c r="AD1043" i="1"/>
  <c r="AA1044" i="1"/>
  <c r="AB1044" i="1"/>
  <c r="AC1044" i="1"/>
  <c r="AD1044" i="1"/>
  <c r="AA1045" i="1"/>
  <c r="AB1045" i="1"/>
  <c r="AC1045" i="1"/>
  <c r="AD1045" i="1"/>
  <c r="AA1046" i="1"/>
  <c r="AB1046" i="1"/>
  <c r="AC1046" i="1"/>
  <c r="AD1046" i="1"/>
  <c r="AA1047" i="1"/>
  <c r="AB1047" i="1"/>
  <c r="AC1047" i="1"/>
  <c r="AD1047" i="1"/>
  <c r="AA1048" i="1"/>
  <c r="AB1048" i="1"/>
  <c r="AC1048" i="1"/>
  <c r="AD1048" i="1"/>
  <c r="AA1049" i="1"/>
  <c r="AB1049" i="1"/>
  <c r="AC1049" i="1"/>
  <c r="AD1049" i="1"/>
  <c r="AA1050" i="1"/>
  <c r="AB1050" i="1"/>
  <c r="AC1050" i="1"/>
  <c r="AD1050" i="1"/>
  <c r="AA1051" i="1"/>
  <c r="AB1051" i="1"/>
  <c r="AC1051" i="1"/>
  <c r="AD1051" i="1"/>
  <c r="AA1052" i="1"/>
  <c r="AB1052" i="1"/>
  <c r="AC1052" i="1"/>
  <c r="AD1052" i="1"/>
  <c r="AA1053" i="1"/>
  <c r="AB1053" i="1"/>
  <c r="AC1053" i="1"/>
  <c r="AD1053" i="1"/>
  <c r="AA1054" i="1"/>
  <c r="AB1054" i="1"/>
  <c r="AC1054" i="1"/>
  <c r="AD1054" i="1"/>
  <c r="AA1055" i="1"/>
  <c r="AB1055" i="1"/>
  <c r="AC1055" i="1"/>
  <c r="AD1055" i="1"/>
  <c r="AA1056" i="1"/>
  <c r="AB1056" i="1"/>
  <c r="AC1056" i="1"/>
  <c r="AD1056" i="1"/>
  <c r="AA1057" i="1"/>
  <c r="AB1057" i="1"/>
  <c r="AC1057" i="1"/>
  <c r="AD1057" i="1"/>
  <c r="AA1058" i="1"/>
  <c r="AB1058" i="1"/>
  <c r="AC1058" i="1"/>
  <c r="AD1058" i="1"/>
  <c r="AA1059" i="1"/>
  <c r="AB1059" i="1"/>
  <c r="AC1059" i="1"/>
  <c r="AD1059" i="1"/>
  <c r="AA1060" i="1"/>
  <c r="AB1060" i="1"/>
  <c r="AC1060" i="1"/>
  <c r="AD1060" i="1"/>
  <c r="AA1061" i="1"/>
  <c r="AB1061" i="1"/>
  <c r="AC1061" i="1"/>
  <c r="AD1061" i="1"/>
  <c r="AA1062" i="1"/>
  <c r="AB1062" i="1"/>
  <c r="AC1062" i="1"/>
  <c r="AD1062" i="1"/>
  <c r="AA1063" i="1"/>
  <c r="AB1063" i="1"/>
  <c r="AC1063" i="1"/>
  <c r="AD1063" i="1"/>
  <c r="AA1064" i="1"/>
  <c r="AB1064" i="1"/>
  <c r="AC1064" i="1"/>
  <c r="AD1064" i="1"/>
  <c r="AA1065" i="1"/>
  <c r="AB1065" i="1"/>
  <c r="AC1065" i="1"/>
  <c r="AD1065" i="1"/>
  <c r="AA1066" i="1"/>
  <c r="AB1066" i="1"/>
  <c r="AC1066" i="1"/>
  <c r="AD1066" i="1"/>
  <c r="AA1067" i="1"/>
  <c r="AB1067" i="1"/>
  <c r="AC1067" i="1"/>
  <c r="AD1067" i="1"/>
  <c r="AA1068" i="1"/>
  <c r="AB1068" i="1"/>
  <c r="AC1068" i="1"/>
  <c r="AD1068" i="1"/>
  <c r="AA1069" i="1"/>
  <c r="AB1069" i="1"/>
  <c r="AC1069" i="1"/>
  <c r="AD1069" i="1"/>
  <c r="AA1070" i="1"/>
  <c r="AB1070" i="1"/>
  <c r="AC1070" i="1"/>
  <c r="AD1070" i="1"/>
  <c r="AA1071" i="1"/>
  <c r="AB1071" i="1"/>
  <c r="AC1071" i="1"/>
  <c r="AD1071" i="1"/>
  <c r="AA1072" i="1"/>
  <c r="AB1072" i="1"/>
  <c r="AC1072" i="1"/>
  <c r="AD1072" i="1"/>
  <c r="AA1073" i="1"/>
  <c r="AB1073" i="1"/>
  <c r="AC1073" i="1"/>
  <c r="AD1073" i="1"/>
  <c r="AA1074" i="1"/>
  <c r="AB1074" i="1"/>
  <c r="AC1074" i="1"/>
  <c r="AD1074" i="1"/>
  <c r="AA1075" i="1"/>
  <c r="AB1075" i="1"/>
  <c r="AC1075" i="1"/>
  <c r="AD1075" i="1"/>
  <c r="AA1076" i="1"/>
  <c r="AB1076" i="1"/>
  <c r="AC1076" i="1"/>
  <c r="AD1076" i="1"/>
  <c r="AA1077" i="1"/>
  <c r="AB1077" i="1"/>
  <c r="AC1077" i="1"/>
  <c r="AD1077" i="1"/>
  <c r="AA1078" i="1"/>
  <c r="AB1078" i="1"/>
  <c r="AC1078" i="1"/>
  <c r="AD1078" i="1"/>
  <c r="AA1079" i="1"/>
  <c r="AB1079" i="1"/>
  <c r="AC1079" i="1"/>
  <c r="AD1079" i="1"/>
  <c r="AA1080" i="1"/>
  <c r="AB1080" i="1"/>
  <c r="AC1080" i="1"/>
  <c r="AD1080" i="1"/>
  <c r="AA1081" i="1"/>
  <c r="AB1081" i="1"/>
  <c r="AC1081" i="1"/>
  <c r="AD1081" i="1"/>
  <c r="AA1082" i="1"/>
  <c r="AB1082" i="1"/>
  <c r="AC1082" i="1"/>
  <c r="AD1082" i="1"/>
  <c r="AA1083" i="1"/>
  <c r="AB1083" i="1"/>
  <c r="AC1083" i="1"/>
  <c r="AD1083" i="1"/>
  <c r="AA1084" i="1"/>
  <c r="AB1084" i="1"/>
  <c r="AC1084" i="1"/>
  <c r="AD1084" i="1"/>
  <c r="AA1085" i="1"/>
  <c r="AB1085" i="1"/>
  <c r="AC1085" i="1"/>
  <c r="AD1085" i="1"/>
  <c r="AA1086" i="1"/>
  <c r="AB1086" i="1"/>
  <c r="AC1086" i="1"/>
  <c r="AD1086" i="1"/>
  <c r="AA1087" i="1"/>
  <c r="AB1087" i="1"/>
  <c r="AC1087" i="1"/>
  <c r="AD1087" i="1"/>
  <c r="AA1088" i="1"/>
  <c r="AB1088" i="1"/>
  <c r="AC1088" i="1"/>
  <c r="AD1088" i="1"/>
  <c r="AA1089" i="1"/>
  <c r="AB1089" i="1"/>
  <c r="AC1089" i="1"/>
  <c r="AD1089" i="1"/>
  <c r="AA1090" i="1"/>
  <c r="AB1090" i="1"/>
  <c r="AC1090" i="1"/>
  <c r="AD1090" i="1"/>
  <c r="AA1091" i="1"/>
  <c r="AB1091" i="1"/>
  <c r="AC1091" i="1"/>
  <c r="AD1091" i="1"/>
  <c r="AA1092" i="1"/>
  <c r="AB1092" i="1"/>
  <c r="AC1092" i="1"/>
  <c r="AD1092" i="1"/>
  <c r="AA1093" i="1"/>
  <c r="AB1093" i="1"/>
  <c r="AC1093" i="1"/>
  <c r="AD1093" i="1"/>
  <c r="AA1094" i="1"/>
  <c r="AB1094" i="1"/>
  <c r="AC1094" i="1"/>
  <c r="AD1094" i="1"/>
  <c r="AA1095" i="1"/>
  <c r="AB1095" i="1"/>
  <c r="AC1095" i="1"/>
  <c r="AD1095" i="1"/>
  <c r="AA1096" i="1"/>
  <c r="AB1096" i="1"/>
  <c r="AC1096" i="1"/>
  <c r="AD1096" i="1"/>
  <c r="AA1097" i="1"/>
  <c r="AB1097" i="1"/>
  <c r="AC1097" i="1"/>
  <c r="AD1097" i="1"/>
  <c r="AA1098" i="1"/>
  <c r="AB1098" i="1"/>
  <c r="AC1098" i="1"/>
  <c r="AD1098" i="1"/>
  <c r="AA1099" i="1"/>
  <c r="AB1099" i="1"/>
  <c r="AC1099" i="1"/>
  <c r="AD1099" i="1"/>
  <c r="AA1100" i="1"/>
  <c r="AB1100" i="1"/>
  <c r="AC1100" i="1"/>
  <c r="AD1100" i="1"/>
  <c r="AA1101" i="1"/>
  <c r="AB1101" i="1"/>
  <c r="AC1101" i="1"/>
  <c r="AD1101" i="1"/>
  <c r="AA1102" i="1"/>
  <c r="AB1102" i="1"/>
  <c r="AC1102" i="1"/>
  <c r="AD1102" i="1"/>
  <c r="AA1103" i="1"/>
  <c r="AB1103" i="1"/>
  <c r="AC1103" i="1"/>
  <c r="AD1103" i="1"/>
  <c r="AA1104" i="1"/>
  <c r="AB1104" i="1"/>
  <c r="AC1104" i="1"/>
  <c r="AD1104" i="1"/>
  <c r="AA1105" i="1"/>
  <c r="AB1105" i="1"/>
  <c r="AC1105" i="1"/>
  <c r="AD1105" i="1"/>
  <c r="AA1106" i="1"/>
  <c r="AB1106" i="1"/>
  <c r="AC1106" i="1"/>
  <c r="AD1106" i="1"/>
  <c r="AA1107" i="1"/>
  <c r="AB1107" i="1"/>
  <c r="AC1107" i="1"/>
  <c r="AD1107" i="1"/>
  <c r="AA1108" i="1"/>
  <c r="AB1108" i="1"/>
  <c r="AC1108" i="1"/>
  <c r="AD1108" i="1"/>
  <c r="AA1109" i="1"/>
  <c r="AB1109" i="1"/>
  <c r="AC1109" i="1"/>
  <c r="AD1109" i="1"/>
  <c r="AA1110" i="1"/>
  <c r="AB1110" i="1"/>
  <c r="AC1110" i="1"/>
  <c r="AD1110" i="1"/>
  <c r="AA1111" i="1"/>
  <c r="AB1111" i="1"/>
  <c r="AC1111" i="1"/>
  <c r="AD1111" i="1"/>
  <c r="AA1112" i="1"/>
  <c r="AB1112" i="1"/>
  <c r="AC1112" i="1"/>
  <c r="AD1112" i="1"/>
  <c r="AA1113" i="1"/>
  <c r="AB1113" i="1"/>
  <c r="AC1113" i="1"/>
  <c r="AD1113" i="1"/>
  <c r="AA1114" i="1"/>
  <c r="AB1114" i="1"/>
  <c r="AC1114" i="1"/>
  <c r="AD1114" i="1"/>
  <c r="AA1115" i="1"/>
  <c r="AB1115" i="1"/>
  <c r="AC1115" i="1"/>
  <c r="AD1115" i="1"/>
  <c r="AA1116" i="1"/>
  <c r="AB1116" i="1"/>
  <c r="AC1116" i="1"/>
  <c r="AD1116" i="1"/>
  <c r="AA1117" i="1"/>
  <c r="AB1117" i="1"/>
  <c r="AC1117" i="1"/>
  <c r="AD1117" i="1"/>
  <c r="AA1118" i="1"/>
  <c r="AB1118" i="1"/>
  <c r="AC1118" i="1"/>
  <c r="AD1118" i="1"/>
  <c r="AA1119" i="1"/>
  <c r="AB1119" i="1"/>
  <c r="AC1119" i="1"/>
  <c r="AD1119" i="1"/>
  <c r="AA1120" i="1"/>
  <c r="AB1120" i="1"/>
  <c r="AC1120" i="1"/>
  <c r="AD1120" i="1"/>
  <c r="AA1121" i="1"/>
  <c r="AB1121" i="1"/>
  <c r="AC1121" i="1"/>
  <c r="AD1121" i="1"/>
  <c r="AA1122" i="1"/>
  <c r="AB1122" i="1"/>
  <c r="AC1122" i="1"/>
  <c r="AD1122" i="1"/>
  <c r="AA1123" i="1"/>
  <c r="AB1123" i="1"/>
  <c r="AC1123" i="1"/>
  <c r="AD1123" i="1"/>
  <c r="AA1124" i="1"/>
  <c r="AB1124" i="1"/>
  <c r="AC1124" i="1"/>
  <c r="AD1124" i="1"/>
  <c r="AA1125" i="1"/>
  <c r="AB1125" i="1"/>
  <c r="AC1125" i="1"/>
  <c r="AD1125" i="1"/>
  <c r="AA1126" i="1"/>
  <c r="AB1126" i="1"/>
  <c r="AC1126" i="1"/>
  <c r="AD1126" i="1"/>
  <c r="AA1127" i="1"/>
  <c r="AB1127" i="1"/>
  <c r="AC1127" i="1"/>
  <c r="AD1127" i="1"/>
  <c r="AA1128" i="1"/>
  <c r="AB1128" i="1"/>
  <c r="AC1128" i="1"/>
  <c r="AD1128" i="1"/>
  <c r="AA1129" i="1"/>
  <c r="AB1129" i="1"/>
  <c r="AC1129" i="1"/>
  <c r="AD1129" i="1"/>
  <c r="AA1130" i="1"/>
  <c r="AB1130" i="1"/>
  <c r="AC1130" i="1"/>
  <c r="AD1130" i="1"/>
  <c r="AA1131" i="1"/>
  <c r="AB1131" i="1"/>
  <c r="AC1131" i="1"/>
  <c r="AD1131" i="1"/>
  <c r="AA1132" i="1"/>
  <c r="AB1132" i="1"/>
  <c r="AC1132" i="1"/>
  <c r="AD1132" i="1"/>
  <c r="AA1133" i="1"/>
  <c r="AB1133" i="1"/>
  <c r="AC1133" i="1"/>
  <c r="AD1133" i="1"/>
  <c r="AA1134" i="1"/>
  <c r="AB1134" i="1"/>
  <c r="AC1134" i="1"/>
  <c r="AD1134" i="1"/>
  <c r="AA1135" i="1"/>
  <c r="AB1135" i="1"/>
  <c r="AC1135" i="1"/>
  <c r="AD1135" i="1"/>
  <c r="AA1136" i="1"/>
  <c r="AB1136" i="1"/>
  <c r="AC1136" i="1"/>
  <c r="AD1136" i="1"/>
  <c r="AA1137" i="1"/>
  <c r="AB1137" i="1"/>
  <c r="AC1137" i="1"/>
  <c r="AD1137" i="1"/>
  <c r="AA1138" i="1"/>
  <c r="AB1138" i="1"/>
  <c r="AC1138" i="1"/>
  <c r="AD1138" i="1"/>
  <c r="AA1139" i="1"/>
  <c r="AB1139" i="1"/>
  <c r="AC1139" i="1"/>
  <c r="AD1139" i="1"/>
  <c r="AA1140" i="1"/>
  <c r="AB1140" i="1"/>
  <c r="AC1140" i="1"/>
  <c r="AD1140" i="1"/>
  <c r="AA1141" i="1"/>
  <c r="AB1141" i="1"/>
  <c r="AC1141" i="1"/>
  <c r="AD1141" i="1"/>
  <c r="AA1142" i="1"/>
  <c r="AB1142" i="1"/>
  <c r="AC1142" i="1"/>
  <c r="AD1142" i="1"/>
  <c r="AA1143" i="1"/>
  <c r="AB1143" i="1"/>
  <c r="AC1143" i="1"/>
  <c r="AD1143" i="1"/>
  <c r="AA1144" i="1"/>
  <c r="AB1144" i="1"/>
  <c r="AC1144" i="1"/>
  <c r="AD1144" i="1"/>
  <c r="AA1145" i="1"/>
  <c r="AB1145" i="1"/>
  <c r="AC1145" i="1"/>
  <c r="AD1145" i="1"/>
  <c r="AA1146" i="1"/>
  <c r="AB1146" i="1"/>
  <c r="AC1146" i="1"/>
  <c r="AD1146" i="1"/>
  <c r="AA1147" i="1"/>
  <c r="AB1147" i="1"/>
  <c r="AC1147" i="1"/>
  <c r="AD1147" i="1"/>
  <c r="AA1148" i="1"/>
  <c r="AB1148" i="1"/>
  <c r="AC1148" i="1"/>
  <c r="AD1148" i="1"/>
  <c r="AA1149" i="1"/>
  <c r="AB1149" i="1"/>
  <c r="AC1149" i="1"/>
  <c r="AD1149" i="1"/>
  <c r="AA1150" i="1"/>
  <c r="AB1150" i="1"/>
  <c r="AC1150" i="1"/>
  <c r="AD1150" i="1"/>
  <c r="AA1151" i="1"/>
  <c r="AB1151" i="1"/>
  <c r="AC1151" i="1"/>
  <c r="AD1151" i="1"/>
  <c r="AA1152" i="1"/>
  <c r="AB1152" i="1"/>
  <c r="AC1152" i="1"/>
  <c r="AD1152" i="1"/>
  <c r="AA1153" i="1"/>
  <c r="AB1153" i="1"/>
  <c r="AC1153" i="1"/>
  <c r="AD1153" i="1"/>
  <c r="AA1154" i="1"/>
  <c r="AB1154" i="1"/>
  <c r="AC1154" i="1"/>
  <c r="AD1154" i="1"/>
  <c r="AA1155" i="1"/>
  <c r="AB1155" i="1"/>
  <c r="AC1155" i="1"/>
  <c r="AD1155" i="1"/>
  <c r="AA1156" i="1"/>
  <c r="AB1156" i="1"/>
  <c r="AC1156" i="1"/>
  <c r="AD1156" i="1"/>
  <c r="AA1157" i="1"/>
  <c r="AB1157" i="1"/>
  <c r="AC1157" i="1"/>
  <c r="AD1157" i="1"/>
  <c r="AA1158" i="1"/>
  <c r="AB1158" i="1"/>
  <c r="AC1158" i="1"/>
  <c r="AD1158" i="1"/>
  <c r="AA1159" i="1"/>
  <c r="AB1159" i="1"/>
  <c r="AC1159" i="1"/>
  <c r="AD1159" i="1"/>
  <c r="AA1160" i="1"/>
  <c r="AB1160" i="1"/>
  <c r="AC1160" i="1"/>
  <c r="AD1160" i="1"/>
  <c r="AA1161" i="1"/>
  <c r="AB1161" i="1"/>
  <c r="AC1161" i="1"/>
  <c r="AD1161" i="1"/>
  <c r="AA1162" i="1"/>
  <c r="AB1162" i="1"/>
  <c r="AC1162" i="1"/>
  <c r="AD1162" i="1"/>
  <c r="AA1163" i="1"/>
  <c r="AB1163" i="1"/>
  <c r="AC1163" i="1"/>
  <c r="AD1163" i="1"/>
  <c r="AA1164" i="1"/>
  <c r="AB1164" i="1"/>
  <c r="AC1164" i="1"/>
  <c r="AD1164" i="1"/>
  <c r="AA1165" i="1"/>
  <c r="AB1165" i="1"/>
  <c r="AC1165" i="1"/>
  <c r="AD1165" i="1"/>
  <c r="AA1166" i="1"/>
  <c r="AB1166" i="1"/>
  <c r="AC1166" i="1"/>
  <c r="AD1166" i="1"/>
  <c r="AA1167" i="1"/>
  <c r="AB1167" i="1"/>
  <c r="AC1167" i="1"/>
  <c r="AD1167" i="1"/>
  <c r="AA1168" i="1"/>
  <c r="AB1168" i="1"/>
  <c r="AC1168" i="1"/>
  <c r="AD1168" i="1"/>
  <c r="AA1169" i="1"/>
  <c r="AB1169" i="1"/>
  <c r="AC1169" i="1"/>
  <c r="AD1169" i="1"/>
  <c r="AA1170" i="1"/>
  <c r="AB1170" i="1"/>
  <c r="AC1170" i="1"/>
  <c r="AD1170" i="1"/>
  <c r="AA1171" i="1"/>
  <c r="AB1171" i="1"/>
  <c r="AC1171" i="1"/>
  <c r="AD1171" i="1"/>
  <c r="AA1172" i="1"/>
  <c r="AB1172" i="1"/>
  <c r="AC1172" i="1"/>
  <c r="AD1172" i="1"/>
  <c r="AA1173" i="1"/>
  <c r="AB1173" i="1"/>
  <c r="AC1173" i="1"/>
  <c r="AD1173" i="1"/>
  <c r="AA1174" i="1"/>
  <c r="AB1174" i="1"/>
  <c r="AC1174" i="1"/>
  <c r="AD1174" i="1"/>
  <c r="AA1175" i="1"/>
  <c r="AB1175" i="1"/>
  <c r="AC1175" i="1"/>
  <c r="AD1175" i="1"/>
  <c r="AA1176" i="1"/>
  <c r="AB1176" i="1"/>
  <c r="AC1176" i="1"/>
  <c r="AD1176" i="1"/>
  <c r="AA1177" i="1"/>
  <c r="AB1177" i="1"/>
  <c r="AC1177" i="1"/>
  <c r="AD1177" i="1"/>
  <c r="AA1178" i="1"/>
  <c r="AB1178" i="1"/>
  <c r="AC1178" i="1"/>
  <c r="AD1178" i="1"/>
  <c r="AA1179" i="1"/>
  <c r="AB1179" i="1"/>
  <c r="AC1179" i="1"/>
  <c r="AD1179" i="1"/>
  <c r="AA1180" i="1"/>
  <c r="AB1180" i="1"/>
  <c r="AC1180" i="1"/>
  <c r="AD1180" i="1"/>
  <c r="AA1181" i="1"/>
  <c r="AB1181" i="1"/>
  <c r="AC1181" i="1"/>
  <c r="AD1181" i="1"/>
  <c r="AA1182" i="1"/>
  <c r="AB1182" i="1"/>
  <c r="AC1182" i="1"/>
  <c r="AD1182" i="1"/>
  <c r="AA1183" i="1"/>
  <c r="AB1183" i="1"/>
  <c r="AC1183" i="1"/>
  <c r="AD1183" i="1"/>
  <c r="AA1184" i="1"/>
  <c r="AB1184" i="1"/>
  <c r="AC1184" i="1"/>
  <c r="AD1184" i="1"/>
  <c r="AA1185" i="1"/>
  <c r="AB1185" i="1"/>
  <c r="AC1185" i="1"/>
  <c r="AD1185" i="1"/>
  <c r="AA1186" i="1"/>
  <c r="AB1186" i="1"/>
  <c r="AC1186" i="1"/>
  <c r="AD1186" i="1"/>
  <c r="AA1187" i="1"/>
  <c r="AB1187" i="1"/>
  <c r="AC1187" i="1"/>
  <c r="AD1187" i="1"/>
  <c r="AA1188" i="1"/>
  <c r="AB1188" i="1"/>
  <c r="AC1188" i="1"/>
  <c r="AD1188" i="1"/>
  <c r="AA1189" i="1"/>
  <c r="AB1189" i="1"/>
  <c r="AC1189" i="1"/>
  <c r="AD1189" i="1"/>
  <c r="AA1190" i="1"/>
  <c r="AB1190" i="1"/>
  <c r="AC1190" i="1"/>
  <c r="AD1190" i="1"/>
  <c r="AA1191" i="1"/>
  <c r="AB1191" i="1"/>
  <c r="AC1191" i="1"/>
  <c r="AD1191" i="1"/>
  <c r="AA1192" i="1"/>
  <c r="AB1192" i="1"/>
  <c r="AC1192" i="1"/>
  <c r="AD1192" i="1"/>
  <c r="AA1193" i="1"/>
  <c r="AB1193" i="1"/>
  <c r="AC1193" i="1"/>
  <c r="AD1193" i="1"/>
  <c r="AA1194" i="1"/>
  <c r="AB1194" i="1"/>
  <c r="AC1194" i="1"/>
  <c r="AD1194" i="1"/>
  <c r="AA1195" i="1"/>
  <c r="AB1195" i="1"/>
  <c r="AC1195" i="1"/>
  <c r="AD1195" i="1"/>
  <c r="AA1196" i="1"/>
  <c r="AB1196" i="1"/>
  <c r="AC1196" i="1"/>
  <c r="AD1196" i="1"/>
  <c r="AA1197" i="1"/>
  <c r="AB1197" i="1"/>
  <c r="AC1197" i="1"/>
  <c r="AD1197" i="1"/>
  <c r="AA1198" i="1"/>
  <c r="AB1198" i="1"/>
  <c r="AC1198" i="1"/>
  <c r="AD1198" i="1"/>
  <c r="AA1199" i="1"/>
  <c r="AB1199" i="1"/>
  <c r="AC1199" i="1"/>
  <c r="AD1199" i="1"/>
  <c r="AA1200" i="1"/>
  <c r="AB1200" i="1"/>
  <c r="AC1200" i="1"/>
  <c r="AD1200" i="1"/>
  <c r="AA1201" i="1"/>
  <c r="AB1201" i="1"/>
  <c r="AC1201" i="1"/>
  <c r="AD1201" i="1"/>
  <c r="AA1202" i="1"/>
  <c r="AB1202" i="1"/>
  <c r="AC1202" i="1"/>
  <c r="AD1202" i="1"/>
  <c r="AA1203" i="1"/>
  <c r="AB1203" i="1"/>
  <c r="AC1203" i="1"/>
  <c r="AD1203" i="1"/>
  <c r="AA1204" i="1"/>
  <c r="AB1204" i="1"/>
  <c r="AC1204" i="1"/>
  <c r="AD1204" i="1"/>
  <c r="AA1205" i="1"/>
  <c r="AB1205" i="1"/>
  <c r="AC1205" i="1"/>
  <c r="AD1205" i="1"/>
  <c r="AA1206" i="1"/>
  <c r="AB1206" i="1"/>
  <c r="AC1206" i="1"/>
  <c r="AD1206" i="1"/>
  <c r="AA1207" i="1"/>
  <c r="AB1207" i="1"/>
  <c r="AC1207" i="1"/>
  <c r="AD1207" i="1"/>
  <c r="AA1208" i="1"/>
  <c r="AB1208" i="1"/>
  <c r="AC1208" i="1"/>
  <c r="AD1208" i="1"/>
  <c r="AA1209" i="1"/>
  <c r="AB1209" i="1"/>
  <c r="AC1209" i="1"/>
  <c r="AD1209" i="1"/>
  <c r="AA1210" i="1"/>
  <c r="AB1210" i="1"/>
  <c r="AC1210" i="1"/>
  <c r="AD1210" i="1"/>
  <c r="AA1211" i="1"/>
  <c r="AB1211" i="1"/>
  <c r="AC1211" i="1"/>
  <c r="AD1211" i="1"/>
  <c r="AA1212" i="1"/>
  <c r="AB1212" i="1"/>
  <c r="AC1212" i="1"/>
  <c r="AD1212" i="1"/>
  <c r="AA1213" i="1"/>
  <c r="AB1213" i="1"/>
  <c r="AC1213" i="1"/>
  <c r="AD1213" i="1"/>
  <c r="AA1214" i="1"/>
  <c r="AB1214" i="1"/>
  <c r="AC1214" i="1"/>
  <c r="AD1214" i="1"/>
  <c r="AA1215" i="1"/>
  <c r="AB1215" i="1"/>
  <c r="AC1215" i="1"/>
  <c r="AD1215" i="1"/>
  <c r="AA1216" i="1"/>
  <c r="AB1216" i="1"/>
  <c r="AC1216" i="1"/>
  <c r="AD1216" i="1"/>
  <c r="AA1217" i="1"/>
  <c r="AB1217" i="1"/>
  <c r="AC1217" i="1"/>
  <c r="AD1217" i="1"/>
  <c r="AA1218" i="1"/>
  <c r="AB1218" i="1"/>
  <c r="AC1218" i="1"/>
  <c r="AD1218" i="1"/>
  <c r="AA1219" i="1"/>
  <c r="AB1219" i="1"/>
  <c r="AC1219" i="1"/>
  <c r="AD1219" i="1"/>
  <c r="AA1220" i="1"/>
  <c r="AB1220" i="1"/>
  <c r="AC1220" i="1"/>
  <c r="AD1220" i="1"/>
  <c r="AA1221" i="1"/>
  <c r="AB1221" i="1"/>
  <c r="AC1221" i="1"/>
  <c r="AD1221" i="1"/>
  <c r="AA1222" i="1"/>
  <c r="AB1222" i="1"/>
  <c r="AC1222" i="1"/>
  <c r="AD1222" i="1"/>
  <c r="AA1223" i="1"/>
  <c r="AB1223" i="1"/>
  <c r="AC1223" i="1"/>
  <c r="AD1223" i="1"/>
  <c r="AA1224" i="1"/>
  <c r="AB1224" i="1"/>
  <c r="AC1224" i="1"/>
  <c r="AD1224" i="1"/>
  <c r="AA1225" i="1"/>
  <c r="AB1225" i="1"/>
  <c r="AC1225" i="1"/>
  <c r="AD1225" i="1"/>
  <c r="AA1226" i="1"/>
  <c r="AB1226" i="1"/>
  <c r="AC1226" i="1"/>
  <c r="AD1226" i="1"/>
  <c r="AA1227" i="1"/>
  <c r="AB1227" i="1"/>
  <c r="AC1227" i="1"/>
  <c r="AD1227" i="1"/>
  <c r="AA1228" i="1"/>
  <c r="AB1228" i="1"/>
  <c r="AC1228" i="1"/>
  <c r="AD1228" i="1"/>
  <c r="AA1229" i="1"/>
  <c r="AB1229" i="1"/>
  <c r="AC1229" i="1"/>
  <c r="AD1229" i="1"/>
  <c r="AA1230" i="1"/>
  <c r="AB1230" i="1"/>
  <c r="AC1230" i="1"/>
  <c r="AD1230" i="1"/>
  <c r="AA1231" i="1"/>
  <c r="AB1231" i="1"/>
  <c r="AC1231" i="1"/>
  <c r="AD1231" i="1"/>
  <c r="AA1232" i="1"/>
  <c r="AB1232" i="1"/>
  <c r="AC1232" i="1"/>
  <c r="AD1232" i="1"/>
  <c r="AA1233" i="1"/>
  <c r="AB1233" i="1"/>
  <c r="AC1233" i="1"/>
  <c r="AD1233" i="1"/>
  <c r="AA1234" i="1"/>
  <c r="AB1234" i="1"/>
  <c r="AC1234" i="1"/>
  <c r="AD1234" i="1"/>
  <c r="AA1235" i="1"/>
  <c r="AB1235" i="1"/>
  <c r="AC1235" i="1"/>
  <c r="AD1235" i="1"/>
  <c r="AA1236" i="1"/>
  <c r="AB1236" i="1"/>
  <c r="AC1236" i="1"/>
  <c r="AD1236" i="1"/>
  <c r="AA1237" i="1"/>
  <c r="AB1237" i="1"/>
  <c r="AC1237" i="1"/>
  <c r="AD1237" i="1"/>
  <c r="AA1238" i="1"/>
  <c r="AB1238" i="1"/>
  <c r="AC1238" i="1"/>
  <c r="AD1238" i="1"/>
  <c r="AA1239" i="1"/>
  <c r="AB1239" i="1"/>
  <c r="AC1239" i="1"/>
  <c r="AD1239" i="1"/>
  <c r="AA1240" i="1"/>
  <c r="AB1240" i="1"/>
  <c r="AC1240" i="1"/>
  <c r="AD1240" i="1"/>
  <c r="AA1241" i="1"/>
  <c r="AB1241" i="1"/>
  <c r="AC1241" i="1"/>
  <c r="AD1241" i="1"/>
  <c r="AA1242" i="1"/>
  <c r="AB1242" i="1"/>
  <c r="AC1242" i="1"/>
  <c r="AD1242" i="1"/>
  <c r="AA1243" i="1"/>
  <c r="AB1243" i="1"/>
  <c r="AC1243" i="1"/>
  <c r="AD1243" i="1"/>
  <c r="AA1244" i="1"/>
  <c r="AB1244" i="1"/>
  <c r="AC1244" i="1"/>
  <c r="AD1244" i="1"/>
  <c r="AA1245" i="1"/>
  <c r="AB1245" i="1"/>
  <c r="AC1245" i="1"/>
  <c r="AD1245" i="1"/>
  <c r="AA1246" i="1"/>
  <c r="AB1246" i="1"/>
  <c r="AC1246" i="1"/>
  <c r="AD1246" i="1"/>
  <c r="AA1247" i="1"/>
  <c r="AB1247" i="1"/>
  <c r="AC1247" i="1"/>
  <c r="AD1247" i="1"/>
  <c r="AA1248" i="1"/>
  <c r="AB1248" i="1"/>
  <c r="AC1248" i="1"/>
  <c r="AD1248" i="1"/>
  <c r="AA1249" i="1"/>
  <c r="AB1249" i="1"/>
  <c r="AC1249" i="1"/>
  <c r="AD1249" i="1"/>
  <c r="AA1250" i="1"/>
  <c r="AB1250" i="1"/>
  <c r="AC1250" i="1"/>
  <c r="AD1250" i="1"/>
  <c r="AA1251" i="1"/>
  <c r="AB1251" i="1"/>
  <c r="AC1251" i="1"/>
  <c r="AD1251" i="1"/>
  <c r="AA1252" i="1"/>
  <c r="AB1252" i="1"/>
  <c r="AC1252" i="1"/>
  <c r="AD1252" i="1"/>
  <c r="AA1253" i="1"/>
  <c r="AB1253" i="1"/>
  <c r="AC1253" i="1"/>
  <c r="AD1253" i="1"/>
  <c r="AA1254" i="1"/>
  <c r="AB1254" i="1"/>
  <c r="AC1254" i="1"/>
  <c r="AD1254" i="1"/>
  <c r="AA1255" i="1"/>
  <c r="AB1255" i="1"/>
  <c r="AC1255" i="1"/>
  <c r="AD1255" i="1"/>
  <c r="AA1256" i="1"/>
  <c r="AB1256" i="1"/>
  <c r="AC1256" i="1"/>
  <c r="AD1256" i="1"/>
  <c r="AA1257" i="1"/>
  <c r="AB1257" i="1"/>
  <c r="AC1257" i="1"/>
  <c r="AD1257" i="1"/>
  <c r="AA1258" i="1"/>
  <c r="AB1258" i="1"/>
  <c r="AC1258" i="1"/>
  <c r="AD1258" i="1"/>
  <c r="AA1259" i="1"/>
  <c r="AB1259" i="1"/>
  <c r="AC1259" i="1"/>
  <c r="AD1259" i="1"/>
  <c r="AA1260" i="1"/>
  <c r="AB1260" i="1"/>
  <c r="AC1260" i="1"/>
  <c r="AD1260" i="1"/>
  <c r="AA1261" i="1"/>
  <c r="AB1261" i="1"/>
  <c r="AC1261" i="1"/>
  <c r="AD1261" i="1"/>
  <c r="AA1262" i="1"/>
  <c r="AB1262" i="1"/>
  <c r="AC1262" i="1"/>
  <c r="AD1262" i="1"/>
  <c r="AA1263" i="1"/>
  <c r="AB1263" i="1"/>
  <c r="AC1263" i="1"/>
  <c r="AD1263" i="1"/>
  <c r="AA1264" i="1"/>
  <c r="AB1264" i="1"/>
  <c r="AC1264" i="1"/>
  <c r="AD1264" i="1"/>
  <c r="AA1265" i="1"/>
  <c r="AB1265" i="1"/>
  <c r="AC1265" i="1"/>
  <c r="AD1265" i="1"/>
  <c r="AA1266" i="1"/>
  <c r="AB1266" i="1"/>
  <c r="AC1266" i="1"/>
  <c r="AD1266" i="1"/>
  <c r="AA1267" i="1"/>
  <c r="AB1267" i="1"/>
  <c r="AC1267" i="1"/>
  <c r="AD1267" i="1"/>
  <c r="AA1268" i="1"/>
  <c r="AB1268" i="1"/>
  <c r="AC1268" i="1"/>
  <c r="AD1268" i="1"/>
  <c r="AA1269" i="1"/>
  <c r="AB1269" i="1"/>
  <c r="AC1269" i="1"/>
  <c r="AD1269" i="1"/>
  <c r="AA1270" i="1"/>
  <c r="AB1270" i="1"/>
  <c r="AC1270" i="1"/>
  <c r="AD1270" i="1"/>
  <c r="AA1271" i="1"/>
  <c r="AB1271" i="1"/>
  <c r="AC1271" i="1"/>
  <c r="AD1271" i="1"/>
  <c r="AA1272" i="1"/>
  <c r="AB1272" i="1"/>
  <c r="AC1272" i="1"/>
  <c r="AD1272" i="1"/>
  <c r="AA1273" i="1"/>
  <c r="AB1273" i="1"/>
  <c r="AC1273" i="1"/>
  <c r="AD1273" i="1"/>
  <c r="AA1274" i="1"/>
  <c r="AB1274" i="1"/>
  <c r="AC1274" i="1"/>
  <c r="AD1274" i="1"/>
  <c r="AA1275" i="1"/>
  <c r="AB1275" i="1"/>
  <c r="AC1275" i="1"/>
  <c r="AD1275" i="1"/>
  <c r="AA1276" i="1"/>
  <c r="AB1276" i="1"/>
  <c r="AC1276" i="1"/>
  <c r="AD1276" i="1"/>
  <c r="AA1277" i="1"/>
  <c r="AB1277" i="1"/>
  <c r="AC1277" i="1"/>
  <c r="AD1277" i="1"/>
  <c r="AA1278" i="1"/>
  <c r="AB1278" i="1"/>
  <c r="AC1278" i="1"/>
  <c r="AD1278" i="1"/>
  <c r="AA1279" i="1"/>
  <c r="AB1279" i="1"/>
  <c r="AC1279" i="1"/>
  <c r="AD1279" i="1"/>
  <c r="AA1280" i="1"/>
  <c r="AB1280" i="1"/>
  <c r="AC1280" i="1"/>
  <c r="AD1280" i="1"/>
  <c r="AA1281" i="1"/>
  <c r="AB1281" i="1"/>
  <c r="AC1281" i="1"/>
  <c r="AD1281" i="1"/>
  <c r="AA1282" i="1"/>
  <c r="AB1282" i="1"/>
  <c r="AC1282" i="1"/>
  <c r="AD1282" i="1"/>
  <c r="AA1283" i="1"/>
  <c r="AB1283" i="1"/>
  <c r="AC1283" i="1"/>
  <c r="AD1283" i="1"/>
  <c r="AA1284" i="1"/>
  <c r="AB1284" i="1"/>
  <c r="AC1284" i="1"/>
  <c r="AD1284" i="1"/>
  <c r="AA1285" i="1"/>
  <c r="AB1285" i="1"/>
  <c r="AC1285" i="1"/>
  <c r="AD1285" i="1"/>
  <c r="AA1286" i="1"/>
  <c r="AB1286" i="1"/>
  <c r="AC1286" i="1"/>
  <c r="AD1286" i="1"/>
  <c r="AA1287" i="1"/>
  <c r="AB1287" i="1"/>
  <c r="AC1287" i="1"/>
  <c r="AD1287" i="1"/>
  <c r="AA1288" i="1"/>
  <c r="AB1288" i="1"/>
  <c r="AC1288" i="1"/>
  <c r="AD1288" i="1"/>
  <c r="AA1289" i="1"/>
  <c r="AB1289" i="1"/>
  <c r="AC1289" i="1"/>
  <c r="AD1289" i="1"/>
  <c r="AA1290" i="1"/>
  <c r="AB1290" i="1"/>
  <c r="AC1290" i="1"/>
  <c r="AD1290" i="1"/>
  <c r="AA1291" i="1"/>
  <c r="AB1291" i="1"/>
  <c r="AC1291" i="1"/>
  <c r="AD1291" i="1"/>
  <c r="AA1292" i="1"/>
  <c r="AB1292" i="1"/>
  <c r="AC1292" i="1"/>
  <c r="AD1292" i="1"/>
  <c r="AA1293" i="1"/>
  <c r="AB1293" i="1"/>
  <c r="AC1293" i="1"/>
  <c r="AD1293" i="1"/>
  <c r="AA1294" i="1"/>
  <c r="AB1294" i="1"/>
  <c r="AC1294" i="1"/>
  <c r="AD1294" i="1"/>
  <c r="AA1295" i="1"/>
  <c r="AB1295" i="1"/>
  <c r="AC1295" i="1"/>
  <c r="AD1295" i="1"/>
  <c r="AA1296" i="1"/>
  <c r="AB1296" i="1"/>
  <c r="AC1296" i="1"/>
  <c r="AD1296" i="1"/>
  <c r="AA1297" i="1"/>
  <c r="AB1297" i="1"/>
  <c r="AC1297" i="1"/>
  <c r="AD1297" i="1"/>
  <c r="AA1298" i="1"/>
  <c r="AB1298" i="1"/>
  <c r="AC1298" i="1"/>
  <c r="AD1298" i="1"/>
  <c r="AA1299" i="1"/>
  <c r="AB1299" i="1"/>
  <c r="AC1299" i="1"/>
  <c r="AD1299" i="1"/>
  <c r="AA1300" i="1"/>
  <c r="AB1300" i="1"/>
  <c r="AC1300" i="1"/>
  <c r="AD1300" i="1"/>
  <c r="AA1301" i="1"/>
  <c r="AB1301" i="1"/>
  <c r="AC1301" i="1"/>
  <c r="AD1301" i="1"/>
  <c r="AA1302" i="1"/>
  <c r="AB1302" i="1"/>
  <c r="AC1302" i="1"/>
  <c r="AD1302" i="1"/>
  <c r="AA1303" i="1"/>
  <c r="AB1303" i="1"/>
  <c r="AC1303" i="1"/>
  <c r="AD1303" i="1"/>
  <c r="AA1304" i="1"/>
  <c r="AB1304" i="1"/>
  <c r="AC1304" i="1"/>
  <c r="AD1304" i="1"/>
  <c r="AA1305" i="1"/>
  <c r="AB1305" i="1"/>
  <c r="AC1305" i="1"/>
  <c r="AD1305" i="1"/>
  <c r="AA1306" i="1"/>
  <c r="AB1306" i="1"/>
  <c r="AC1306" i="1"/>
  <c r="AD1306" i="1"/>
  <c r="AA1307" i="1"/>
  <c r="AB1307" i="1"/>
  <c r="AC1307" i="1"/>
  <c r="AD1307" i="1"/>
  <c r="AA1308" i="1"/>
  <c r="AB1308" i="1"/>
  <c r="AC1308" i="1"/>
  <c r="AD1308" i="1"/>
  <c r="AA1309" i="1"/>
  <c r="AB1309" i="1"/>
  <c r="AC1309" i="1"/>
  <c r="AD1309" i="1"/>
  <c r="AA1310" i="1"/>
  <c r="AB1310" i="1"/>
  <c r="AC1310" i="1"/>
  <c r="AD1310" i="1"/>
  <c r="AA1311" i="1"/>
  <c r="AB1311" i="1"/>
  <c r="AC1311" i="1"/>
  <c r="AD1311" i="1"/>
  <c r="AA1312" i="1"/>
  <c r="AB1312" i="1"/>
  <c r="AC1312" i="1"/>
  <c r="AD1312" i="1"/>
  <c r="AA1313" i="1"/>
  <c r="AB1313" i="1"/>
  <c r="AC1313" i="1"/>
  <c r="AD1313" i="1"/>
  <c r="AA1314" i="1"/>
  <c r="AB1314" i="1"/>
  <c r="AC1314" i="1"/>
  <c r="AD1314" i="1"/>
  <c r="AA1315" i="1"/>
  <c r="AB1315" i="1"/>
  <c r="AC1315" i="1"/>
  <c r="AD1315" i="1"/>
  <c r="AA1316" i="1"/>
  <c r="AB1316" i="1"/>
  <c r="AC1316" i="1"/>
  <c r="AD1316" i="1"/>
  <c r="AA1317" i="1"/>
  <c r="AB1317" i="1"/>
  <c r="AC1317" i="1"/>
  <c r="AD1317" i="1"/>
  <c r="AA1318" i="1"/>
  <c r="AB1318" i="1"/>
  <c r="AC1318" i="1"/>
  <c r="AD1318" i="1"/>
  <c r="AA1319" i="1"/>
  <c r="AB1319" i="1"/>
  <c r="AC1319" i="1"/>
  <c r="AD1319" i="1"/>
  <c r="AA1320" i="1"/>
  <c r="AB1320" i="1"/>
  <c r="AC1320" i="1"/>
  <c r="AD1320" i="1"/>
  <c r="AA1321" i="1"/>
  <c r="AB1321" i="1"/>
  <c r="AC1321" i="1"/>
  <c r="AD1321" i="1"/>
  <c r="AA1322" i="1"/>
  <c r="AB1322" i="1"/>
  <c r="AC1322" i="1"/>
  <c r="AD1322" i="1"/>
  <c r="AA1323" i="1"/>
  <c r="AB1323" i="1"/>
  <c r="AC1323" i="1"/>
  <c r="AD1323" i="1"/>
  <c r="AA1324" i="1"/>
  <c r="AB1324" i="1"/>
  <c r="AC1324" i="1"/>
  <c r="AD1324" i="1"/>
  <c r="AA1325" i="1"/>
  <c r="AB1325" i="1"/>
  <c r="AC1325" i="1"/>
  <c r="AD1325" i="1"/>
  <c r="AA1326" i="1"/>
  <c r="AB1326" i="1"/>
  <c r="AC1326" i="1"/>
  <c r="AD1326" i="1"/>
  <c r="AA1327" i="1"/>
  <c r="AB1327" i="1"/>
  <c r="AC1327" i="1"/>
  <c r="AD1327" i="1"/>
  <c r="AA1328" i="1"/>
  <c r="AB1328" i="1"/>
  <c r="AC1328" i="1"/>
  <c r="AD1328" i="1"/>
  <c r="AA1329" i="1"/>
  <c r="AB1329" i="1"/>
  <c r="AC1329" i="1"/>
  <c r="AD1329" i="1"/>
  <c r="AA1330" i="1"/>
  <c r="AB1330" i="1"/>
  <c r="AC1330" i="1"/>
  <c r="AD1330" i="1"/>
  <c r="AA1331" i="1"/>
  <c r="AB1331" i="1"/>
  <c r="AC1331" i="1"/>
  <c r="AD1331" i="1"/>
  <c r="AA1332" i="1"/>
  <c r="AB1332" i="1"/>
  <c r="AC1332" i="1"/>
  <c r="AD1332" i="1"/>
  <c r="AA1333" i="1"/>
  <c r="AB1333" i="1"/>
  <c r="AC1333" i="1"/>
  <c r="AD1333" i="1"/>
  <c r="AA1334" i="1"/>
  <c r="AB1334" i="1"/>
  <c r="AC1334" i="1"/>
  <c r="AD1334" i="1"/>
  <c r="AA1335" i="1"/>
  <c r="AB1335" i="1"/>
  <c r="AC1335" i="1"/>
  <c r="AD1335" i="1"/>
  <c r="AA1336" i="1"/>
  <c r="AB1336" i="1"/>
  <c r="AC1336" i="1"/>
  <c r="AD1336" i="1"/>
  <c r="AA1337" i="1"/>
  <c r="AB1337" i="1"/>
  <c r="AC1337" i="1"/>
  <c r="AD1337" i="1"/>
  <c r="AA1338" i="1"/>
  <c r="AB1338" i="1"/>
  <c r="AC1338" i="1"/>
  <c r="AD1338" i="1"/>
  <c r="AA1339" i="1"/>
  <c r="AB1339" i="1"/>
  <c r="AC1339" i="1"/>
  <c r="AD1339" i="1"/>
  <c r="AA1340" i="1"/>
  <c r="AB1340" i="1"/>
  <c r="AC1340" i="1"/>
  <c r="AD1340" i="1"/>
  <c r="AA1341" i="1"/>
  <c r="AB1341" i="1"/>
  <c r="AC1341" i="1"/>
  <c r="AD1341" i="1"/>
  <c r="AA1342" i="1"/>
  <c r="AB1342" i="1"/>
  <c r="AC1342" i="1"/>
  <c r="AD1342" i="1"/>
  <c r="AA1343" i="1"/>
  <c r="AB1343" i="1"/>
  <c r="AC1343" i="1"/>
  <c r="AD1343" i="1"/>
  <c r="AA1344" i="1"/>
  <c r="AB1344" i="1"/>
  <c r="AC1344" i="1"/>
  <c r="AD1344" i="1"/>
  <c r="AA1345" i="1"/>
  <c r="AB1345" i="1"/>
  <c r="AC1345" i="1"/>
  <c r="AD1345" i="1"/>
  <c r="AA1346" i="1"/>
  <c r="AB1346" i="1"/>
  <c r="AC1346" i="1"/>
  <c r="AD1346" i="1"/>
  <c r="AA1347" i="1"/>
  <c r="AB1347" i="1"/>
  <c r="AC1347" i="1"/>
  <c r="AD1347" i="1"/>
  <c r="AA1348" i="1"/>
  <c r="AB1348" i="1"/>
  <c r="AC1348" i="1"/>
  <c r="AD1348" i="1"/>
  <c r="AA1349" i="1"/>
  <c r="AB1349" i="1"/>
  <c r="AC1349" i="1"/>
  <c r="AD1349" i="1"/>
  <c r="AA1350" i="1"/>
  <c r="AB1350" i="1"/>
  <c r="AC1350" i="1"/>
  <c r="AD1350" i="1"/>
  <c r="AA1351" i="1"/>
  <c r="AB1351" i="1"/>
  <c r="AC1351" i="1"/>
  <c r="AD1351" i="1"/>
  <c r="AA1352" i="1"/>
  <c r="AB1352" i="1"/>
  <c r="AC1352" i="1"/>
  <c r="AD1352" i="1"/>
  <c r="AA1353" i="1"/>
  <c r="AB1353" i="1"/>
  <c r="AC1353" i="1"/>
  <c r="AD1353" i="1"/>
  <c r="AA1354" i="1"/>
  <c r="AB1354" i="1"/>
  <c r="AC1354" i="1"/>
  <c r="AD1354" i="1"/>
  <c r="AA1355" i="1"/>
  <c r="AB1355" i="1"/>
  <c r="AC1355" i="1"/>
  <c r="AD1355" i="1"/>
  <c r="AA1356" i="1"/>
  <c r="AB1356" i="1"/>
  <c r="AC1356" i="1"/>
  <c r="AD1356" i="1"/>
  <c r="AA1357" i="1"/>
  <c r="AB1357" i="1"/>
  <c r="AC1357" i="1"/>
  <c r="AD1357" i="1"/>
  <c r="AA1358" i="1"/>
  <c r="AB1358" i="1"/>
  <c r="AC1358" i="1"/>
  <c r="AD1358" i="1"/>
  <c r="AA1359" i="1"/>
  <c r="AB1359" i="1"/>
  <c r="AC1359" i="1"/>
  <c r="AD1359" i="1"/>
  <c r="AA1360" i="1"/>
  <c r="AB1360" i="1"/>
  <c r="AC1360" i="1"/>
  <c r="AD1360" i="1"/>
  <c r="AA1361" i="1"/>
  <c r="AB1361" i="1"/>
  <c r="AC1361" i="1"/>
  <c r="AD1361" i="1"/>
  <c r="AA1362" i="1"/>
  <c r="AB1362" i="1"/>
  <c r="AC1362" i="1"/>
  <c r="AD1362" i="1"/>
  <c r="AA1363" i="1"/>
  <c r="AB1363" i="1"/>
  <c r="AC1363" i="1"/>
  <c r="AD1363" i="1"/>
  <c r="AA1364" i="1"/>
  <c r="AB1364" i="1"/>
  <c r="AC1364" i="1"/>
  <c r="AD1364" i="1"/>
  <c r="AA1365" i="1"/>
  <c r="AB1365" i="1"/>
  <c r="AC1365" i="1"/>
  <c r="AD1365" i="1"/>
  <c r="AA1366" i="1"/>
  <c r="AB1366" i="1"/>
  <c r="AC1366" i="1"/>
  <c r="AD1366" i="1"/>
  <c r="AA1367" i="1"/>
  <c r="AB1367" i="1"/>
  <c r="AC1367" i="1"/>
  <c r="AD1367" i="1"/>
  <c r="AA1368" i="1"/>
  <c r="AB1368" i="1"/>
  <c r="AC1368" i="1"/>
  <c r="AD1368" i="1"/>
  <c r="AA1369" i="1"/>
  <c r="AB1369" i="1"/>
  <c r="AC1369" i="1"/>
  <c r="AD1369" i="1"/>
  <c r="AA1370" i="1"/>
  <c r="AB1370" i="1"/>
  <c r="AC1370" i="1"/>
  <c r="AD1370" i="1"/>
  <c r="AA1371" i="1"/>
  <c r="AB1371" i="1"/>
  <c r="AC1371" i="1"/>
  <c r="AD1371" i="1"/>
  <c r="AA1372" i="1"/>
  <c r="AB1372" i="1"/>
  <c r="AC1372" i="1"/>
  <c r="AD1372" i="1"/>
  <c r="AA1373" i="1"/>
  <c r="AB1373" i="1"/>
  <c r="AC1373" i="1"/>
  <c r="AD1373" i="1"/>
  <c r="AA1374" i="1"/>
  <c r="AB1374" i="1"/>
  <c r="AC1374" i="1"/>
  <c r="AD1374" i="1"/>
  <c r="AA1375" i="1"/>
  <c r="AB1375" i="1"/>
  <c r="AC1375" i="1"/>
  <c r="AD1375" i="1"/>
  <c r="AA1376" i="1"/>
  <c r="AB1376" i="1"/>
  <c r="AC1376" i="1"/>
  <c r="AD1376" i="1"/>
  <c r="AA1377" i="1"/>
  <c r="AB1377" i="1"/>
  <c r="AC1377" i="1"/>
  <c r="AD1377" i="1"/>
  <c r="AA1378" i="1"/>
  <c r="AB1378" i="1"/>
  <c r="AC1378" i="1"/>
  <c r="AD1378" i="1"/>
  <c r="AA1379" i="1"/>
  <c r="AB1379" i="1"/>
  <c r="AC1379" i="1"/>
  <c r="AD1379" i="1"/>
  <c r="AA1380" i="1"/>
  <c r="AB1380" i="1"/>
  <c r="AC1380" i="1"/>
  <c r="AD1380" i="1"/>
  <c r="AA1381" i="1"/>
  <c r="AB1381" i="1"/>
  <c r="AC1381" i="1"/>
  <c r="AD1381" i="1"/>
  <c r="AA1382" i="1"/>
  <c r="AB1382" i="1"/>
  <c r="AC1382" i="1"/>
  <c r="AD1382" i="1"/>
  <c r="AA1383" i="1"/>
  <c r="AB1383" i="1"/>
  <c r="AC1383" i="1"/>
  <c r="AD1383" i="1"/>
  <c r="AA1384" i="1"/>
  <c r="AB1384" i="1"/>
  <c r="AC1384" i="1"/>
  <c r="AD1384" i="1"/>
  <c r="AA1385" i="1"/>
  <c r="AB1385" i="1"/>
  <c r="AC1385" i="1"/>
  <c r="AD1385" i="1"/>
  <c r="AA1386" i="1"/>
  <c r="AB1386" i="1"/>
  <c r="AC1386" i="1"/>
  <c r="AD1386" i="1"/>
  <c r="AA1387" i="1"/>
  <c r="AB1387" i="1"/>
  <c r="AC1387" i="1"/>
  <c r="AD1387" i="1"/>
  <c r="AA1388" i="1"/>
  <c r="AB1388" i="1"/>
  <c r="AC1388" i="1"/>
  <c r="AD1388" i="1"/>
  <c r="AA1389" i="1"/>
  <c r="AB1389" i="1"/>
  <c r="AC1389" i="1"/>
  <c r="AD1389" i="1"/>
  <c r="AA1390" i="1"/>
  <c r="AB1390" i="1"/>
  <c r="AC1390" i="1"/>
  <c r="AD1390" i="1"/>
  <c r="AA1391" i="1"/>
  <c r="AB1391" i="1"/>
  <c r="AC1391" i="1"/>
  <c r="AD1391" i="1"/>
  <c r="AA1392" i="1"/>
  <c r="AB1392" i="1"/>
  <c r="AC1392" i="1"/>
  <c r="AD1392" i="1"/>
  <c r="AA1393" i="1"/>
  <c r="AB1393" i="1"/>
  <c r="AC1393" i="1"/>
  <c r="AD1393" i="1"/>
  <c r="AA1394" i="1"/>
  <c r="AB1394" i="1"/>
  <c r="AC1394" i="1"/>
  <c r="AD1394" i="1"/>
  <c r="AA1395" i="1"/>
  <c r="AB1395" i="1"/>
  <c r="AC1395" i="1"/>
  <c r="AD1395" i="1"/>
  <c r="AA1396" i="1"/>
  <c r="AB1396" i="1"/>
  <c r="AC1396" i="1"/>
  <c r="AD1396" i="1"/>
  <c r="AA1397" i="1"/>
  <c r="AB1397" i="1"/>
  <c r="AC1397" i="1"/>
  <c r="AD1397" i="1"/>
  <c r="AA1398" i="1"/>
  <c r="AB1398" i="1"/>
  <c r="AC1398" i="1"/>
  <c r="AD1398" i="1"/>
  <c r="AA1399" i="1"/>
  <c r="AB1399" i="1"/>
  <c r="AC1399" i="1"/>
  <c r="AD1399" i="1"/>
  <c r="AA1400" i="1"/>
  <c r="AB1400" i="1"/>
  <c r="AC1400" i="1"/>
  <c r="AD1400" i="1"/>
  <c r="AA1401" i="1"/>
  <c r="AB1401" i="1"/>
  <c r="AC1401" i="1"/>
  <c r="AD1401" i="1"/>
  <c r="AA1402" i="1"/>
  <c r="AB1402" i="1"/>
  <c r="AC1402" i="1"/>
  <c r="AD1402" i="1"/>
  <c r="AA1403" i="1"/>
  <c r="AB1403" i="1"/>
  <c r="AC1403" i="1"/>
  <c r="AD1403" i="1"/>
  <c r="AA1404" i="1"/>
  <c r="AB1404" i="1"/>
  <c r="AC1404" i="1"/>
  <c r="AD1404" i="1"/>
  <c r="AA1405" i="1"/>
  <c r="AB1405" i="1"/>
  <c r="AC1405" i="1"/>
  <c r="AD1405" i="1"/>
  <c r="AA1406" i="1"/>
  <c r="AB1406" i="1"/>
  <c r="AC1406" i="1"/>
  <c r="AD1406" i="1"/>
  <c r="AA1407" i="1"/>
  <c r="AB1407" i="1"/>
  <c r="AC1407" i="1"/>
  <c r="AD1407" i="1"/>
  <c r="AA1408" i="1"/>
  <c r="AB1408" i="1"/>
  <c r="AC1408" i="1"/>
  <c r="AD1408" i="1"/>
  <c r="AA1409" i="1"/>
  <c r="AB1409" i="1"/>
  <c r="AC1409" i="1"/>
  <c r="AD1409" i="1"/>
  <c r="AA1410" i="1"/>
  <c r="AB1410" i="1"/>
  <c r="AC1410" i="1"/>
  <c r="AD1410" i="1"/>
  <c r="AA1411" i="1"/>
  <c r="AB1411" i="1"/>
  <c r="AC1411" i="1"/>
  <c r="AD1411" i="1"/>
  <c r="AA1412" i="1"/>
  <c r="AB1412" i="1"/>
  <c r="AC1412" i="1"/>
  <c r="AD1412" i="1"/>
  <c r="AA1413" i="1"/>
  <c r="AB1413" i="1"/>
  <c r="AC1413" i="1"/>
  <c r="AD1413" i="1"/>
  <c r="AA1414" i="1"/>
  <c r="AB1414" i="1"/>
  <c r="AC1414" i="1"/>
  <c r="AD1414" i="1"/>
  <c r="AA1415" i="1"/>
  <c r="AB1415" i="1"/>
  <c r="AC1415" i="1"/>
  <c r="AD1415" i="1"/>
  <c r="AA1416" i="1"/>
  <c r="AB1416" i="1"/>
  <c r="AC1416" i="1"/>
  <c r="AD1416" i="1"/>
  <c r="AA1417" i="1"/>
  <c r="AB1417" i="1"/>
  <c r="AC1417" i="1"/>
  <c r="AD1417" i="1"/>
  <c r="AA1418" i="1"/>
  <c r="AB1418" i="1"/>
  <c r="AC1418" i="1"/>
  <c r="AD1418" i="1"/>
  <c r="AA1419" i="1"/>
  <c r="AB1419" i="1"/>
  <c r="AC1419" i="1"/>
  <c r="AD1419" i="1"/>
  <c r="AA1420" i="1"/>
  <c r="AB1420" i="1"/>
  <c r="AC1420" i="1"/>
  <c r="AD1420" i="1"/>
  <c r="AA1421" i="1"/>
  <c r="AB1421" i="1"/>
  <c r="AC1421" i="1"/>
  <c r="AD1421" i="1"/>
  <c r="AA1422" i="1"/>
  <c r="AB1422" i="1"/>
  <c r="AC1422" i="1"/>
  <c r="AD1422" i="1"/>
  <c r="AA1423" i="1"/>
  <c r="AB1423" i="1"/>
  <c r="AC1423" i="1"/>
  <c r="AD1423" i="1"/>
  <c r="AA1424" i="1"/>
  <c r="AB1424" i="1"/>
  <c r="AC1424" i="1"/>
  <c r="AD1424" i="1"/>
  <c r="AA1425" i="1"/>
  <c r="AB1425" i="1"/>
  <c r="AC1425" i="1"/>
  <c r="AD1425" i="1"/>
  <c r="AA1426" i="1"/>
  <c r="AB1426" i="1"/>
  <c r="AC1426" i="1"/>
  <c r="AD1426" i="1"/>
  <c r="AA1427" i="1"/>
  <c r="AB1427" i="1"/>
  <c r="AC1427" i="1"/>
  <c r="AD1427" i="1"/>
  <c r="AA1428" i="1"/>
  <c r="AB1428" i="1"/>
  <c r="AC1428" i="1"/>
  <c r="AD1428" i="1"/>
  <c r="AA1429" i="1"/>
  <c r="AB1429" i="1"/>
  <c r="AC1429" i="1"/>
  <c r="AD1429" i="1"/>
  <c r="AA1430" i="1"/>
  <c r="AB1430" i="1"/>
  <c r="AC1430" i="1"/>
  <c r="AD1430" i="1"/>
  <c r="AA1431" i="1"/>
  <c r="AB1431" i="1"/>
  <c r="AC1431" i="1"/>
  <c r="AD1431" i="1"/>
  <c r="AA1432" i="1"/>
  <c r="AB1432" i="1"/>
  <c r="AC1432" i="1"/>
  <c r="AD1432" i="1"/>
  <c r="AA1433" i="1"/>
  <c r="AB1433" i="1"/>
  <c r="AC1433" i="1"/>
  <c r="AD1433" i="1"/>
  <c r="AA1434" i="1"/>
  <c r="AB1434" i="1"/>
  <c r="AC1434" i="1"/>
  <c r="AD1434" i="1"/>
  <c r="AA1435" i="1"/>
  <c r="AB1435" i="1"/>
  <c r="AC1435" i="1"/>
  <c r="AD1435" i="1"/>
  <c r="AA1436" i="1"/>
  <c r="AB1436" i="1"/>
  <c r="AC1436" i="1"/>
  <c r="AD1436" i="1"/>
  <c r="AA1437" i="1"/>
  <c r="AB1437" i="1"/>
  <c r="AC1437" i="1"/>
  <c r="AD1437" i="1"/>
  <c r="AA1438" i="1"/>
  <c r="AB1438" i="1"/>
  <c r="AC1438" i="1"/>
  <c r="AD1438" i="1"/>
  <c r="AA1439" i="1"/>
  <c r="AB1439" i="1"/>
  <c r="AC1439" i="1"/>
  <c r="AD1439" i="1"/>
  <c r="AA1440" i="1"/>
  <c r="AB1440" i="1"/>
  <c r="AC1440" i="1"/>
  <c r="AD1440" i="1"/>
  <c r="AA1441" i="1"/>
  <c r="AB1441" i="1"/>
  <c r="AC1441" i="1"/>
  <c r="AD1441" i="1"/>
  <c r="AA1442" i="1"/>
  <c r="AB1442" i="1"/>
  <c r="AC1442" i="1"/>
  <c r="AD1442" i="1"/>
  <c r="AA1443" i="1"/>
  <c r="AB1443" i="1"/>
  <c r="AC1443" i="1"/>
  <c r="AD1443" i="1"/>
  <c r="AA1444" i="1"/>
  <c r="AB1444" i="1"/>
  <c r="AC1444" i="1"/>
  <c r="AD1444" i="1"/>
  <c r="AA1445" i="1"/>
  <c r="AB1445" i="1"/>
  <c r="AC1445" i="1"/>
  <c r="AD1445" i="1"/>
  <c r="AA1446" i="1"/>
  <c r="AB1446" i="1"/>
  <c r="AC1446" i="1"/>
  <c r="AD1446" i="1"/>
  <c r="AA1447" i="1"/>
  <c r="AB1447" i="1"/>
  <c r="AC1447" i="1"/>
  <c r="AD1447" i="1"/>
  <c r="AA1448" i="1"/>
  <c r="AB1448" i="1"/>
  <c r="AC1448" i="1"/>
  <c r="AD1448" i="1"/>
  <c r="AA1449" i="1"/>
  <c r="AB1449" i="1"/>
  <c r="AC1449" i="1"/>
  <c r="AD1449" i="1"/>
  <c r="AA1450" i="1"/>
  <c r="AB1450" i="1"/>
  <c r="AC1450" i="1"/>
  <c r="AD1450" i="1"/>
  <c r="AA1451" i="1"/>
  <c r="AB1451" i="1"/>
  <c r="AC1451" i="1"/>
  <c r="AD1451" i="1"/>
  <c r="AA1452" i="1"/>
  <c r="AB1452" i="1"/>
  <c r="AC1452" i="1"/>
  <c r="AD1452" i="1"/>
  <c r="AA1453" i="1"/>
  <c r="AB1453" i="1"/>
  <c r="AC1453" i="1"/>
  <c r="AD1453" i="1"/>
  <c r="AA1454" i="1"/>
  <c r="AB1454" i="1"/>
  <c r="AC1454" i="1"/>
  <c r="AD1454" i="1"/>
  <c r="AA1455" i="1"/>
  <c r="AB1455" i="1"/>
  <c r="AC1455" i="1"/>
  <c r="AD1455" i="1"/>
  <c r="AA1456" i="1"/>
  <c r="AB1456" i="1"/>
  <c r="AC1456" i="1"/>
  <c r="AD1456" i="1"/>
  <c r="AA1457" i="1"/>
  <c r="AB1457" i="1"/>
  <c r="AC1457" i="1"/>
  <c r="AD1457" i="1"/>
  <c r="AA1458" i="1"/>
  <c r="AB1458" i="1"/>
  <c r="AC1458" i="1"/>
  <c r="AD1458" i="1"/>
  <c r="AA1459" i="1"/>
  <c r="AB1459" i="1"/>
  <c r="AC1459" i="1"/>
  <c r="AD1459" i="1"/>
  <c r="AA1460" i="1"/>
  <c r="AB1460" i="1"/>
  <c r="AC1460" i="1"/>
  <c r="AD1460" i="1"/>
  <c r="AA1461" i="1"/>
  <c r="AB1461" i="1"/>
  <c r="AC1461" i="1"/>
  <c r="AD1461" i="1"/>
  <c r="AA1462" i="1"/>
  <c r="AB1462" i="1"/>
  <c r="AC1462" i="1"/>
  <c r="AD1462" i="1"/>
  <c r="AA1463" i="1"/>
  <c r="AB1463" i="1"/>
  <c r="AC1463" i="1"/>
  <c r="AD1463" i="1"/>
  <c r="AA1464" i="1"/>
  <c r="AB1464" i="1"/>
  <c r="AC1464" i="1"/>
  <c r="AD1464" i="1"/>
  <c r="AA1465" i="1"/>
  <c r="AB1465" i="1"/>
  <c r="AC1465" i="1"/>
  <c r="AD1465" i="1"/>
  <c r="AA1466" i="1"/>
  <c r="AB1466" i="1"/>
  <c r="AC1466" i="1"/>
  <c r="AD1466" i="1"/>
  <c r="AA1467" i="1"/>
  <c r="AB1467" i="1"/>
  <c r="AC1467" i="1"/>
  <c r="AD1467" i="1"/>
  <c r="AA1468" i="1"/>
  <c r="AB1468" i="1"/>
  <c r="AC1468" i="1"/>
  <c r="AD1468" i="1"/>
  <c r="AA1469" i="1"/>
  <c r="AB1469" i="1"/>
  <c r="AC1469" i="1"/>
  <c r="AD1469" i="1"/>
  <c r="AA1470" i="1"/>
  <c r="AB1470" i="1"/>
  <c r="AC1470" i="1"/>
  <c r="AD1470" i="1"/>
  <c r="AA1471" i="1"/>
  <c r="AB1471" i="1"/>
  <c r="AC1471" i="1"/>
  <c r="AD1471" i="1"/>
  <c r="AA1472" i="1"/>
  <c r="AB1472" i="1"/>
  <c r="AC1472" i="1"/>
  <c r="AD1472" i="1"/>
  <c r="AA1473" i="1"/>
  <c r="AB1473" i="1"/>
  <c r="AC1473" i="1"/>
  <c r="AD1473" i="1"/>
  <c r="AA1474" i="1"/>
  <c r="AB1474" i="1"/>
  <c r="AC1474" i="1"/>
  <c r="AD1474" i="1"/>
  <c r="AA1475" i="1"/>
  <c r="AB1475" i="1"/>
  <c r="AC1475" i="1"/>
  <c r="AD1475" i="1"/>
  <c r="AA1476" i="1"/>
  <c r="AB1476" i="1"/>
  <c r="AC1476" i="1"/>
  <c r="AD1476" i="1"/>
  <c r="AA1477" i="1"/>
  <c r="AB1477" i="1"/>
  <c r="AC1477" i="1"/>
  <c r="AD1477" i="1"/>
  <c r="AA1478" i="1"/>
  <c r="AB1478" i="1"/>
  <c r="AC1478" i="1"/>
  <c r="AD1478" i="1"/>
  <c r="AA1479" i="1"/>
  <c r="AB1479" i="1"/>
  <c r="AC1479" i="1"/>
  <c r="AD1479" i="1"/>
  <c r="AA1480" i="1"/>
  <c r="AB1480" i="1"/>
  <c r="AC1480" i="1"/>
  <c r="AD1480" i="1"/>
  <c r="AA1481" i="1"/>
  <c r="AB1481" i="1"/>
  <c r="AC1481" i="1"/>
  <c r="AD1481" i="1"/>
  <c r="AA1482" i="1"/>
  <c r="AB1482" i="1"/>
  <c r="AC1482" i="1"/>
  <c r="AD1482" i="1"/>
  <c r="AA1483" i="1"/>
  <c r="AB1483" i="1"/>
  <c r="AC1483" i="1"/>
  <c r="AD1483" i="1"/>
  <c r="AA1484" i="1"/>
  <c r="AB1484" i="1"/>
  <c r="AC1484" i="1"/>
  <c r="AD1484" i="1"/>
  <c r="AA1485" i="1"/>
  <c r="AB1485" i="1"/>
  <c r="AC1485" i="1"/>
  <c r="AD1485" i="1"/>
  <c r="AA1486" i="1"/>
  <c r="AB1486" i="1"/>
  <c r="AC1486" i="1"/>
  <c r="AD1486" i="1"/>
  <c r="AA1487" i="1"/>
  <c r="AB1487" i="1"/>
  <c r="AC1487" i="1"/>
  <c r="AD1487" i="1"/>
  <c r="AA1488" i="1"/>
  <c r="AB1488" i="1"/>
  <c r="AC1488" i="1"/>
  <c r="AD1488" i="1"/>
  <c r="AA1489" i="1"/>
  <c r="AB1489" i="1"/>
  <c r="AC1489" i="1"/>
  <c r="AD1489" i="1"/>
  <c r="AA1490" i="1"/>
  <c r="AB1490" i="1"/>
  <c r="AC1490" i="1"/>
  <c r="AD1490" i="1"/>
  <c r="AA1491" i="1"/>
  <c r="AB1491" i="1"/>
  <c r="AC1491" i="1"/>
  <c r="AD1491" i="1"/>
  <c r="AA1492" i="1"/>
  <c r="AB1492" i="1"/>
  <c r="AC1492" i="1"/>
  <c r="AD1492" i="1"/>
  <c r="AA1493" i="1"/>
  <c r="AB1493" i="1"/>
  <c r="AC1493" i="1"/>
  <c r="AD1493" i="1"/>
  <c r="AA1494" i="1"/>
  <c r="AB1494" i="1"/>
  <c r="AC1494" i="1"/>
  <c r="AD1494" i="1"/>
  <c r="AA1495" i="1"/>
  <c r="AB1495" i="1"/>
  <c r="AC1495" i="1"/>
  <c r="AD1495" i="1"/>
  <c r="AA1496" i="1"/>
  <c r="AB1496" i="1"/>
  <c r="AC1496" i="1"/>
  <c r="AD1496" i="1"/>
  <c r="AA1497" i="1"/>
  <c r="AB1497" i="1"/>
  <c r="AC1497" i="1"/>
  <c r="AD1497" i="1"/>
  <c r="AA1498" i="1"/>
  <c r="AB1498" i="1"/>
  <c r="AC1498" i="1"/>
  <c r="AD1498" i="1"/>
  <c r="AA1499" i="1"/>
  <c r="AB1499" i="1"/>
  <c r="AC1499" i="1"/>
  <c r="AD1499" i="1"/>
  <c r="AA1500" i="1"/>
  <c r="AB1500" i="1"/>
  <c r="AC1500" i="1"/>
  <c r="AD1500" i="1"/>
  <c r="AA1501" i="1"/>
  <c r="AB1501" i="1"/>
  <c r="AC1501" i="1"/>
  <c r="AD1501" i="1"/>
  <c r="AA1502" i="1"/>
  <c r="AB1502" i="1"/>
  <c r="AC1502" i="1"/>
  <c r="AD1502" i="1"/>
  <c r="AA1503" i="1"/>
  <c r="AB1503" i="1"/>
  <c r="AC1503" i="1"/>
  <c r="AD1503" i="1"/>
  <c r="AA1504" i="1"/>
  <c r="AB1504" i="1"/>
  <c r="AC1504" i="1"/>
  <c r="AD1504" i="1"/>
  <c r="AA1505" i="1"/>
  <c r="AB1505" i="1"/>
  <c r="AC1505" i="1"/>
  <c r="AD1505" i="1"/>
  <c r="AA1506" i="1"/>
  <c r="AB1506" i="1"/>
  <c r="AC1506" i="1"/>
  <c r="AD1506" i="1"/>
  <c r="AA1507" i="1"/>
  <c r="AB1507" i="1"/>
  <c r="AC1507" i="1"/>
  <c r="AD1507" i="1"/>
  <c r="AA1508" i="1"/>
  <c r="AB1508" i="1"/>
  <c r="AC1508" i="1"/>
  <c r="AD1508" i="1"/>
  <c r="AA1509" i="1"/>
  <c r="AB1509" i="1"/>
  <c r="AC1509" i="1"/>
  <c r="AD1509" i="1"/>
  <c r="AA1510" i="1"/>
  <c r="AB1510" i="1"/>
  <c r="AC1510" i="1"/>
  <c r="AD1510" i="1"/>
  <c r="AA1511" i="1"/>
  <c r="AB1511" i="1"/>
  <c r="AC1511" i="1"/>
  <c r="AD1511" i="1"/>
  <c r="AA1512" i="1"/>
  <c r="AB1512" i="1"/>
  <c r="AC1512" i="1"/>
  <c r="AD1512" i="1"/>
  <c r="AA1513" i="1"/>
  <c r="AB1513" i="1"/>
  <c r="AC1513" i="1"/>
  <c r="AD1513" i="1"/>
  <c r="AA1514" i="1"/>
  <c r="AB1514" i="1"/>
  <c r="AC1514" i="1"/>
  <c r="AD1514" i="1"/>
  <c r="AA1515" i="1"/>
  <c r="AB1515" i="1"/>
  <c r="AC1515" i="1"/>
  <c r="AD1515" i="1"/>
  <c r="AA1516" i="1"/>
  <c r="AB1516" i="1"/>
  <c r="AC1516" i="1"/>
  <c r="AD1516" i="1"/>
  <c r="AA1517" i="1"/>
  <c r="AB1517" i="1"/>
  <c r="AC1517" i="1"/>
  <c r="AD1517" i="1"/>
  <c r="AA1518" i="1"/>
  <c r="AB1518" i="1"/>
  <c r="AC1518" i="1"/>
  <c r="AD1518" i="1"/>
  <c r="AA1519" i="1"/>
  <c r="AB1519" i="1"/>
  <c r="AC1519" i="1"/>
  <c r="AD1519" i="1"/>
  <c r="AA1520" i="1"/>
  <c r="AB1520" i="1"/>
  <c r="AC1520" i="1"/>
  <c r="AD1520" i="1"/>
  <c r="AA1521" i="1"/>
  <c r="AB1521" i="1"/>
  <c r="AC1521" i="1"/>
  <c r="AD1521" i="1"/>
  <c r="AA1522" i="1"/>
  <c r="AB1522" i="1"/>
  <c r="AC1522" i="1"/>
  <c r="AD1522" i="1"/>
  <c r="AA1523" i="1"/>
  <c r="AB1523" i="1"/>
  <c r="AC1523" i="1"/>
  <c r="AD1523" i="1"/>
  <c r="AA1524" i="1"/>
  <c r="AB1524" i="1"/>
  <c r="AC1524" i="1"/>
  <c r="AD1524" i="1"/>
  <c r="AA1525" i="1"/>
  <c r="AB1525" i="1"/>
  <c r="AC1525" i="1"/>
  <c r="AD1525" i="1"/>
  <c r="AA1526" i="1"/>
  <c r="AB1526" i="1"/>
  <c r="AC1526" i="1"/>
  <c r="AD1526" i="1"/>
  <c r="AA1527" i="1"/>
  <c r="AB1527" i="1"/>
  <c r="AC1527" i="1"/>
  <c r="AD1527" i="1"/>
  <c r="AA1528" i="1"/>
  <c r="AB1528" i="1"/>
  <c r="AC1528" i="1"/>
  <c r="AD1528" i="1"/>
  <c r="AA1529" i="1"/>
  <c r="AB1529" i="1"/>
  <c r="AC1529" i="1"/>
  <c r="AD1529" i="1"/>
  <c r="AA1530" i="1"/>
  <c r="AB1530" i="1"/>
  <c r="AC1530" i="1"/>
  <c r="AD1530" i="1"/>
  <c r="AA1531" i="1"/>
  <c r="AB1531" i="1"/>
  <c r="AC1531" i="1"/>
  <c r="AD1531" i="1"/>
  <c r="AA1532" i="1"/>
  <c r="AB1532" i="1"/>
  <c r="AC1532" i="1"/>
  <c r="AD1532" i="1"/>
  <c r="AA1533" i="1"/>
  <c r="AB1533" i="1"/>
  <c r="AC1533" i="1"/>
  <c r="AD1533" i="1"/>
  <c r="AA1534" i="1"/>
  <c r="AB1534" i="1"/>
  <c r="AC1534" i="1"/>
  <c r="AD1534" i="1"/>
  <c r="AA1535" i="1"/>
  <c r="AB1535" i="1"/>
  <c r="AC1535" i="1"/>
  <c r="AD1535" i="1"/>
  <c r="AA1536" i="1"/>
  <c r="AB1536" i="1"/>
  <c r="AC1536" i="1"/>
  <c r="AD1536" i="1"/>
  <c r="AA1537" i="1"/>
  <c r="AB1537" i="1"/>
  <c r="AC1537" i="1"/>
  <c r="AD1537" i="1"/>
  <c r="AA1538" i="1"/>
  <c r="AB1538" i="1"/>
  <c r="AC1538" i="1"/>
  <c r="AD1538" i="1"/>
  <c r="AA1539" i="1"/>
  <c r="AB1539" i="1"/>
  <c r="AC1539" i="1"/>
  <c r="AD1539" i="1"/>
  <c r="AA1540" i="1"/>
  <c r="AB1540" i="1"/>
  <c r="AC1540" i="1"/>
  <c r="AD1540" i="1"/>
  <c r="AA1541" i="1"/>
  <c r="AB1541" i="1"/>
  <c r="AC1541" i="1"/>
  <c r="AD1541" i="1"/>
  <c r="AA1542" i="1"/>
  <c r="AB1542" i="1"/>
  <c r="AC1542" i="1"/>
  <c r="AD1542" i="1"/>
  <c r="AA1543" i="1"/>
  <c r="AB1543" i="1"/>
  <c r="AC1543" i="1"/>
  <c r="AD1543" i="1"/>
  <c r="AA1544" i="1"/>
  <c r="AB1544" i="1"/>
  <c r="AC1544" i="1"/>
  <c r="AD1544" i="1"/>
  <c r="AA1545" i="1"/>
  <c r="AB1545" i="1"/>
  <c r="AC1545" i="1"/>
  <c r="AD1545" i="1"/>
  <c r="AA1546" i="1"/>
  <c r="AB1546" i="1"/>
  <c r="AC1546" i="1"/>
  <c r="AD1546" i="1"/>
  <c r="AA1547" i="1"/>
  <c r="AB1547" i="1"/>
  <c r="AC1547" i="1"/>
  <c r="AD1547" i="1"/>
  <c r="AA1548" i="1"/>
  <c r="AB1548" i="1"/>
  <c r="AC1548" i="1"/>
  <c r="AD1548" i="1"/>
  <c r="AA1549" i="1"/>
  <c r="AB1549" i="1"/>
  <c r="AC1549" i="1"/>
  <c r="AD1549" i="1"/>
  <c r="AA1550" i="1"/>
  <c r="AB1550" i="1"/>
  <c r="AC1550" i="1"/>
  <c r="AD1550" i="1"/>
  <c r="AA1551" i="1"/>
  <c r="AB1551" i="1"/>
  <c r="AC1551" i="1"/>
  <c r="AD1551" i="1"/>
  <c r="AA1552" i="1"/>
  <c r="AB1552" i="1"/>
  <c r="AC1552" i="1"/>
  <c r="AD1552" i="1"/>
  <c r="AA1553" i="1"/>
  <c r="AB1553" i="1"/>
  <c r="AC1553" i="1"/>
  <c r="AD1553" i="1"/>
  <c r="AA1554" i="1"/>
  <c r="AB1554" i="1"/>
  <c r="AC1554" i="1"/>
  <c r="AD1554" i="1"/>
  <c r="AA1555" i="1"/>
  <c r="AB1555" i="1"/>
  <c r="AC1555" i="1"/>
  <c r="AD1555" i="1"/>
  <c r="AA1556" i="1"/>
  <c r="AB1556" i="1"/>
  <c r="AC1556" i="1"/>
  <c r="AD1556" i="1"/>
  <c r="AA1557" i="1"/>
  <c r="AB1557" i="1"/>
  <c r="AC1557" i="1"/>
  <c r="AD1557" i="1"/>
  <c r="AA1558" i="1"/>
  <c r="AB1558" i="1"/>
  <c r="AC1558" i="1"/>
  <c r="AD1558" i="1"/>
  <c r="AA1559" i="1"/>
  <c r="AB1559" i="1"/>
  <c r="AC1559" i="1"/>
  <c r="AD1559" i="1"/>
  <c r="AA1560" i="1"/>
  <c r="AB1560" i="1"/>
  <c r="AC1560" i="1"/>
  <c r="AD1560" i="1"/>
  <c r="AA1561" i="1"/>
  <c r="AB1561" i="1"/>
  <c r="AC1561" i="1"/>
  <c r="AD1561" i="1"/>
  <c r="AA1562" i="1"/>
  <c r="AB1562" i="1"/>
  <c r="AC1562" i="1"/>
  <c r="AD1562" i="1"/>
  <c r="AA1563" i="1"/>
  <c r="AB1563" i="1"/>
  <c r="AC1563" i="1"/>
  <c r="AD1563" i="1"/>
  <c r="AA1564" i="1"/>
  <c r="AB1564" i="1"/>
  <c r="AC1564" i="1"/>
  <c r="AD1564" i="1"/>
  <c r="AA1565" i="1"/>
  <c r="AB1565" i="1"/>
  <c r="AC1565" i="1"/>
  <c r="AD1565" i="1"/>
  <c r="AA1566" i="1"/>
  <c r="AB1566" i="1"/>
  <c r="AC1566" i="1"/>
  <c r="AD1566" i="1"/>
  <c r="AA1567" i="1"/>
  <c r="AB1567" i="1"/>
  <c r="AC1567" i="1"/>
  <c r="AD1567" i="1"/>
  <c r="AA1568" i="1"/>
  <c r="AB1568" i="1"/>
  <c r="AC1568" i="1"/>
  <c r="AD1568" i="1"/>
  <c r="AA1569" i="1"/>
  <c r="AB1569" i="1"/>
  <c r="AC1569" i="1"/>
  <c r="AD1569" i="1"/>
  <c r="AA1570" i="1"/>
  <c r="AB1570" i="1"/>
  <c r="AC1570" i="1"/>
  <c r="AD1570" i="1"/>
  <c r="AA1571" i="1"/>
  <c r="AB1571" i="1"/>
  <c r="AC1571" i="1"/>
  <c r="AD1571" i="1"/>
  <c r="AA1572" i="1"/>
  <c r="AB1572" i="1"/>
  <c r="AC1572" i="1"/>
  <c r="AD1572" i="1"/>
  <c r="AA1573" i="1"/>
  <c r="AB1573" i="1"/>
  <c r="AC1573" i="1"/>
  <c r="AD1573" i="1"/>
  <c r="AA1574" i="1"/>
  <c r="AB1574" i="1"/>
  <c r="AC1574" i="1"/>
  <c r="AD1574" i="1"/>
  <c r="AA1575" i="1"/>
  <c r="AB1575" i="1"/>
  <c r="AC1575" i="1"/>
  <c r="AD1575" i="1"/>
  <c r="AA1576" i="1"/>
  <c r="AB1576" i="1"/>
  <c r="AC1576" i="1"/>
  <c r="AD1576" i="1"/>
  <c r="AA1577" i="1"/>
  <c r="AB1577" i="1"/>
  <c r="AC1577" i="1"/>
  <c r="AD1577" i="1"/>
  <c r="AA1578" i="1"/>
  <c r="AB1578" i="1"/>
  <c r="AC1578" i="1"/>
  <c r="AD1578" i="1"/>
  <c r="AA1579" i="1"/>
  <c r="AB1579" i="1"/>
  <c r="AC1579" i="1"/>
  <c r="AD1579" i="1"/>
  <c r="AA1580" i="1"/>
  <c r="AB1580" i="1"/>
  <c r="AC1580" i="1"/>
  <c r="AD1580" i="1"/>
  <c r="AA1581" i="1"/>
  <c r="AB1581" i="1"/>
  <c r="AC1581" i="1"/>
  <c r="AD1581" i="1"/>
  <c r="AA1582" i="1"/>
  <c r="AB1582" i="1"/>
  <c r="AC1582" i="1"/>
  <c r="AD1582" i="1"/>
  <c r="AA1583" i="1"/>
  <c r="AB1583" i="1"/>
  <c r="AC1583" i="1"/>
  <c r="AD1583" i="1"/>
  <c r="AA1584" i="1"/>
  <c r="AB1584" i="1"/>
  <c r="AC1584" i="1"/>
  <c r="AD1584" i="1"/>
  <c r="AA1585" i="1"/>
  <c r="AB1585" i="1"/>
  <c r="AC1585" i="1"/>
  <c r="AD1585" i="1"/>
  <c r="AA1586" i="1"/>
  <c r="AB1586" i="1"/>
  <c r="AC1586" i="1"/>
  <c r="AD1586" i="1"/>
  <c r="AA1587" i="1"/>
  <c r="AB1587" i="1"/>
  <c r="AC1587" i="1"/>
  <c r="AD1587" i="1"/>
  <c r="AA1588" i="1"/>
  <c r="AB1588" i="1"/>
  <c r="AC1588" i="1"/>
  <c r="AD1588" i="1"/>
  <c r="AA1589" i="1"/>
  <c r="AB1589" i="1"/>
  <c r="AC1589" i="1"/>
  <c r="AD1589" i="1"/>
  <c r="AA1590" i="1"/>
  <c r="AB1590" i="1"/>
  <c r="AC1590" i="1"/>
  <c r="AD1590" i="1"/>
  <c r="AA1591" i="1"/>
  <c r="AB1591" i="1"/>
  <c r="AC1591" i="1"/>
  <c r="AD1591" i="1"/>
  <c r="AA1592" i="1"/>
  <c r="AB1592" i="1"/>
  <c r="AC1592" i="1"/>
  <c r="AD1592" i="1"/>
  <c r="AA1593" i="1"/>
  <c r="AB1593" i="1"/>
  <c r="AC1593" i="1"/>
  <c r="AD1593" i="1"/>
  <c r="AA1594" i="1"/>
  <c r="AB1594" i="1"/>
  <c r="AC1594" i="1"/>
  <c r="AD1594" i="1"/>
  <c r="AA1595" i="1"/>
  <c r="AB1595" i="1"/>
  <c r="AC1595" i="1"/>
  <c r="AD1595" i="1"/>
  <c r="AA1596" i="1"/>
  <c r="AB1596" i="1"/>
  <c r="AC1596" i="1"/>
  <c r="AD1596" i="1"/>
  <c r="AA1597" i="1"/>
  <c r="AB1597" i="1"/>
  <c r="AC1597" i="1"/>
  <c r="AD1597" i="1"/>
  <c r="AA1598" i="1"/>
  <c r="AB1598" i="1"/>
  <c r="AC1598" i="1"/>
  <c r="AD1598" i="1"/>
  <c r="AA1599" i="1"/>
  <c r="AB1599" i="1"/>
  <c r="AC1599" i="1"/>
  <c r="AD1599" i="1"/>
  <c r="AA1600" i="1"/>
  <c r="AB1600" i="1"/>
  <c r="AC1600" i="1"/>
  <c r="AD1600" i="1"/>
  <c r="AA1601" i="1"/>
  <c r="AB1601" i="1"/>
  <c r="AC1601" i="1"/>
  <c r="AD1601" i="1"/>
  <c r="AA1602" i="1"/>
  <c r="AB1602" i="1"/>
  <c r="AC1602" i="1"/>
  <c r="AD1602" i="1"/>
  <c r="AA1603" i="1"/>
  <c r="AB1603" i="1"/>
  <c r="AC1603" i="1"/>
  <c r="AD1603" i="1"/>
  <c r="AA1604" i="1"/>
  <c r="AB1604" i="1"/>
  <c r="AC1604" i="1"/>
  <c r="AD1604" i="1"/>
  <c r="AA1605" i="1"/>
  <c r="AB1605" i="1"/>
  <c r="AC1605" i="1"/>
  <c r="AD1605" i="1"/>
  <c r="AA1606" i="1"/>
  <c r="AB1606" i="1"/>
  <c r="AC1606" i="1"/>
  <c r="AD1606" i="1"/>
  <c r="AA1607" i="1"/>
  <c r="AB1607" i="1"/>
  <c r="AC1607" i="1"/>
  <c r="AD1607" i="1"/>
  <c r="AA1608" i="1"/>
  <c r="AB1608" i="1"/>
  <c r="AC1608" i="1"/>
  <c r="AD1608" i="1"/>
  <c r="AA1609" i="1"/>
  <c r="AB1609" i="1"/>
  <c r="AC1609" i="1"/>
  <c r="AD1609" i="1"/>
  <c r="AA1610" i="1"/>
  <c r="AB1610" i="1"/>
  <c r="AC1610" i="1"/>
  <c r="AD1610" i="1"/>
  <c r="AA1611" i="1"/>
  <c r="AB1611" i="1"/>
  <c r="AC1611" i="1"/>
  <c r="AD1611" i="1"/>
  <c r="AA1612" i="1"/>
  <c r="AB1612" i="1"/>
  <c r="AC1612" i="1"/>
  <c r="AD1612" i="1"/>
  <c r="AA1613" i="1"/>
  <c r="AB1613" i="1"/>
  <c r="AC1613" i="1"/>
  <c r="AD1613" i="1"/>
  <c r="AA1614" i="1"/>
  <c r="AB1614" i="1"/>
  <c r="AC1614" i="1"/>
  <c r="AD1614" i="1"/>
  <c r="AA1615" i="1"/>
  <c r="AB1615" i="1"/>
  <c r="AC1615" i="1"/>
  <c r="AD1615" i="1"/>
  <c r="AA1616" i="1"/>
  <c r="AB1616" i="1"/>
  <c r="AC1616" i="1"/>
  <c r="AD1616" i="1"/>
  <c r="AA1617" i="1"/>
  <c r="AB1617" i="1"/>
  <c r="AC1617" i="1"/>
  <c r="AD1617" i="1"/>
  <c r="AA1618" i="1"/>
  <c r="AB1618" i="1"/>
  <c r="AC1618" i="1"/>
  <c r="AD1618" i="1"/>
  <c r="AA1619" i="1"/>
  <c r="AB1619" i="1"/>
  <c r="AC1619" i="1"/>
  <c r="AD1619" i="1"/>
  <c r="AA1620" i="1"/>
  <c r="AB1620" i="1"/>
  <c r="AC1620" i="1"/>
  <c r="AD1620" i="1"/>
  <c r="AA1621" i="1"/>
  <c r="AB1621" i="1"/>
  <c r="AC1621" i="1"/>
  <c r="AD1621" i="1"/>
  <c r="AA1622" i="1"/>
  <c r="AB1622" i="1"/>
  <c r="AC1622" i="1"/>
  <c r="AD1622" i="1"/>
  <c r="AA1623" i="1"/>
  <c r="AB1623" i="1"/>
  <c r="AC1623" i="1"/>
  <c r="AD1623" i="1"/>
  <c r="AA1624" i="1"/>
  <c r="AB1624" i="1"/>
  <c r="AC1624" i="1"/>
  <c r="AD1624" i="1"/>
  <c r="AA1625" i="1"/>
  <c r="AB1625" i="1"/>
  <c r="AC1625" i="1"/>
  <c r="AD1625" i="1"/>
  <c r="AA1626" i="1"/>
  <c r="AB1626" i="1"/>
  <c r="AC1626" i="1"/>
  <c r="AD1626" i="1"/>
  <c r="AA1627" i="1"/>
  <c r="AB1627" i="1"/>
  <c r="AC1627" i="1"/>
  <c r="AD1627" i="1"/>
  <c r="AA1628" i="1"/>
  <c r="AB1628" i="1"/>
  <c r="AC1628" i="1"/>
  <c r="AD1628" i="1"/>
  <c r="AA1629" i="1"/>
  <c r="AB1629" i="1"/>
  <c r="AC1629" i="1"/>
  <c r="AD1629" i="1"/>
  <c r="AA1630" i="1"/>
  <c r="AB1630" i="1"/>
  <c r="AC1630" i="1"/>
  <c r="AD1630" i="1"/>
  <c r="AA1631" i="1"/>
  <c r="AB1631" i="1"/>
  <c r="AC1631" i="1"/>
  <c r="AD1631" i="1"/>
  <c r="AA1632" i="1"/>
  <c r="AB1632" i="1"/>
  <c r="AC1632" i="1"/>
  <c r="AD1632" i="1"/>
  <c r="AA1633" i="1"/>
  <c r="AB1633" i="1"/>
  <c r="AC1633" i="1"/>
  <c r="AD1633" i="1"/>
  <c r="AA1634" i="1"/>
  <c r="AB1634" i="1"/>
  <c r="AC1634" i="1"/>
  <c r="AD1634" i="1"/>
  <c r="AA1635" i="1"/>
  <c r="AB1635" i="1"/>
  <c r="AC1635" i="1"/>
  <c r="AD1635" i="1"/>
  <c r="AA1636" i="1"/>
  <c r="AB1636" i="1"/>
  <c r="AC1636" i="1"/>
  <c r="AD1636" i="1"/>
  <c r="AA1637" i="1"/>
  <c r="AB1637" i="1"/>
  <c r="AC1637" i="1"/>
  <c r="AD1637" i="1"/>
  <c r="AA1638" i="1"/>
  <c r="AB1638" i="1"/>
  <c r="AC1638" i="1"/>
  <c r="AD1638" i="1"/>
  <c r="AA1639" i="1"/>
  <c r="AB1639" i="1"/>
  <c r="AC1639" i="1"/>
  <c r="AD1639" i="1"/>
  <c r="AA1640" i="1"/>
  <c r="AB1640" i="1"/>
  <c r="AC1640" i="1"/>
  <c r="AD1640" i="1"/>
  <c r="AA1641" i="1"/>
  <c r="AB1641" i="1"/>
  <c r="AC1641" i="1"/>
  <c r="AD1641" i="1"/>
  <c r="AA1642" i="1"/>
  <c r="AB1642" i="1"/>
  <c r="AC1642" i="1"/>
  <c r="AD1642" i="1"/>
  <c r="AA1643" i="1"/>
  <c r="AB1643" i="1"/>
  <c r="AC1643" i="1"/>
  <c r="AD1643" i="1"/>
  <c r="AA1644" i="1"/>
  <c r="AB1644" i="1"/>
  <c r="AC1644" i="1"/>
  <c r="AD1644" i="1"/>
  <c r="AA1645" i="1"/>
  <c r="AB1645" i="1"/>
  <c r="AC1645" i="1"/>
  <c r="AD1645" i="1"/>
  <c r="AA1646" i="1"/>
  <c r="AB1646" i="1"/>
  <c r="AC1646" i="1"/>
  <c r="AD1646" i="1"/>
  <c r="AA1647" i="1"/>
  <c r="AB1647" i="1"/>
  <c r="AC1647" i="1"/>
  <c r="AD1647" i="1"/>
  <c r="AA1648" i="1"/>
  <c r="AB1648" i="1"/>
  <c r="AC1648" i="1"/>
  <c r="AD1648" i="1"/>
  <c r="AA1649" i="1"/>
  <c r="AB1649" i="1"/>
  <c r="AC1649" i="1"/>
  <c r="AD1649" i="1"/>
  <c r="AA1650" i="1"/>
  <c r="AB1650" i="1"/>
  <c r="AC1650" i="1"/>
  <c r="AD1650" i="1"/>
  <c r="AA1651" i="1"/>
  <c r="AB1651" i="1"/>
  <c r="AC1651" i="1"/>
  <c r="AD1651" i="1"/>
  <c r="AA1652" i="1"/>
  <c r="AB1652" i="1"/>
  <c r="AC1652" i="1"/>
  <c r="AD1652" i="1"/>
  <c r="AA1653" i="1"/>
  <c r="AB1653" i="1"/>
  <c r="AC1653" i="1"/>
  <c r="AD1653" i="1"/>
  <c r="AA1654" i="1"/>
  <c r="AB1654" i="1"/>
  <c r="AC1654" i="1"/>
  <c r="AD1654" i="1"/>
  <c r="AA1655" i="1"/>
  <c r="AB1655" i="1"/>
  <c r="AC1655" i="1"/>
  <c r="AD1655" i="1"/>
  <c r="AA1656" i="1"/>
  <c r="AB1656" i="1"/>
  <c r="AC1656" i="1"/>
  <c r="AD1656" i="1"/>
  <c r="AA1657" i="1"/>
  <c r="AB1657" i="1"/>
  <c r="AC1657" i="1"/>
  <c r="AD1657" i="1"/>
  <c r="AA1658" i="1"/>
  <c r="AB1658" i="1"/>
  <c r="AC1658" i="1"/>
  <c r="AD1658" i="1"/>
  <c r="AA1659" i="1"/>
  <c r="AB1659" i="1"/>
  <c r="AC1659" i="1"/>
  <c r="AD1659" i="1"/>
  <c r="AA1660" i="1"/>
  <c r="AB1660" i="1"/>
  <c r="AC1660" i="1"/>
  <c r="AD1660" i="1"/>
  <c r="AA1661" i="1"/>
  <c r="AB1661" i="1"/>
  <c r="AC1661" i="1"/>
  <c r="AD1661" i="1"/>
  <c r="AA1662" i="1"/>
  <c r="AB1662" i="1"/>
  <c r="AC1662" i="1"/>
  <c r="AD1662" i="1"/>
  <c r="AA1663" i="1"/>
  <c r="AB1663" i="1"/>
  <c r="AC1663" i="1"/>
  <c r="AD1663" i="1"/>
  <c r="AA1664" i="1"/>
  <c r="AB1664" i="1"/>
  <c r="AC1664" i="1"/>
  <c r="AD1664" i="1"/>
  <c r="AA1665" i="1"/>
  <c r="AB1665" i="1"/>
  <c r="AC1665" i="1"/>
  <c r="AD1665" i="1"/>
  <c r="AA1666" i="1"/>
  <c r="AB1666" i="1"/>
  <c r="AC1666" i="1"/>
  <c r="AD1666" i="1"/>
  <c r="AA1667" i="1"/>
  <c r="AB1667" i="1"/>
  <c r="AC1667" i="1"/>
  <c r="AD1667" i="1"/>
  <c r="AA1668" i="1"/>
  <c r="AB1668" i="1"/>
  <c r="AC1668" i="1"/>
  <c r="AD1668" i="1"/>
  <c r="AA1669" i="1"/>
  <c r="AB1669" i="1"/>
  <c r="AC1669" i="1"/>
  <c r="AD1669" i="1"/>
  <c r="AA1670" i="1"/>
  <c r="AB1670" i="1"/>
  <c r="AC1670" i="1"/>
  <c r="AD1670" i="1"/>
  <c r="AA1671" i="1"/>
  <c r="AB1671" i="1"/>
  <c r="AC1671" i="1"/>
  <c r="AD1671" i="1"/>
  <c r="AA1672" i="1"/>
  <c r="AB1672" i="1"/>
  <c r="AC1672" i="1"/>
  <c r="AD1672" i="1"/>
  <c r="AA1673" i="1"/>
  <c r="AB1673" i="1"/>
  <c r="AC1673" i="1"/>
  <c r="AD1673" i="1"/>
  <c r="AA1674" i="1"/>
  <c r="AB1674" i="1"/>
  <c r="AC1674" i="1"/>
  <c r="AD1674" i="1"/>
  <c r="AA1675" i="1"/>
  <c r="AB1675" i="1"/>
  <c r="AC1675" i="1"/>
  <c r="AD1675" i="1"/>
  <c r="AA1676" i="1"/>
  <c r="AB1676" i="1"/>
  <c r="AC1676" i="1"/>
  <c r="AD1676" i="1"/>
  <c r="AA1677" i="1"/>
  <c r="AB1677" i="1"/>
  <c r="AC1677" i="1"/>
  <c r="AD1677" i="1"/>
  <c r="AA1678" i="1"/>
  <c r="AB1678" i="1"/>
  <c r="AC1678" i="1"/>
  <c r="AD1678" i="1"/>
  <c r="AA1679" i="1"/>
  <c r="AB1679" i="1"/>
  <c r="AC1679" i="1"/>
  <c r="AD1679" i="1"/>
  <c r="AA1680" i="1"/>
  <c r="AB1680" i="1"/>
  <c r="AC1680" i="1"/>
  <c r="AD1680" i="1"/>
  <c r="AA1681" i="1"/>
  <c r="AB1681" i="1"/>
  <c r="AC1681" i="1"/>
  <c r="AD1681" i="1"/>
  <c r="AA1682" i="1"/>
  <c r="AB1682" i="1"/>
  <c r="AC1682" i="1"/>
  <c r="AD1682" i="1"/>
  <c r="AA1683" i="1"/>
  <c r="AB1683" i="1"/>
  <c r="AC1683" i="1"/>
  <c r="AD1683" i="1"/>
  <c r="AD4" i="1"/>
  <c r="AC4" i="1"/>
  <c r="AB4" i="1"/>
  <c r="AA4" i="1"/>
  <c r="Z4" i="1"/>
  <c r="Z1683" i="1"/>
  <c r="Y1683" i="1"/>
  <c r="Y969" i="1"/>
  <c r="Z969" i="1"/>
  <c r="Y970" i="1"/>
  <c r="Z970" i="1"/>
  <c r="Y971" i="1"/>
  <c r="Z971" i="1"/>
  <c r="Y972" i="1"/>
  <c r="Z972" i="1"/>
  <c r="Y973" i="1"/>
  <c r="Z973" i="1"/>
  <c r="Y974" i="1"/>
  <c r="Z974" i="1"/>
  <c r="Y975" i="1"/>
  <c r="Z975" i="1"/>
  <c r="Y976" i="1"/>
  <c r="Z976" i="1"/>
  <c r="Y977" i="1"/>
  <c r="Z977" i="1"/>
  <c r="Y978" i="1"/>
  <c r="Z978" i="1"/>
  <c r="Y979" i="1"/>
  <c r="Z979" i="1"/>
  <c r="Y980" i="1"/>
  <c r="Z980" i="1"/>
  <c r="Y981" i="1"/>
  <c r="Z981" i="1"/>
  <c r="Y982" i="1"/>
  <c r="Z982" i="1"/>
  <c r="Y983" i="1"/>
  <c r="Z983" i="1"/>
  <c r="Y984" i="1"/>
  <c r="Z984" i="1"/>
  <c r="Y985" i="1"/>
  <c r="Z985" i="1"/>
  <c r="Y986" i="1"/>
  <c r="Z986" i="1"/>
  <c r="Y987" i="1"/>
  <c r="Z987" i="1"/>
  <c r="Y988" i="1"/>
  <c r="Z988" i="1"/>
  <c r="Y989" i="1"/>
  <c r="Z989" i="1"/>
  <c r="Y990" i="1"/>
  <c r="Z990" i="1"/>
  <c r="Y991" i="1"/>
  <c r="Z991" i="1"/>
  <c r="Y992" i="1"/>
  <c r="Z992" i="1"/>
  <c r="Y993" i="1"/>
  <c r="Z993" i="1"/>
  <c r="Y994" i="1"/>
  <c r="Z994" i="1"/>
  <c r="Y995" i="1"/>
  <c r="Z995" i="1"/>
  <c r="Y996" i="1"/>
  <c r="Z996" i="1"/>
  <c r="Y997" i="1"/>
  <c r="Z997" i="1"/>
  <c r="Y998" i="1"/>
  <c r="Z998" i="1"/>
  <c r="Y999" i="1"/>
  <c r="Z999" i="1"/>
  <c r="Y1000" i="1"/>
  <c r="Z1000" i="1"/>
  <c r="Y1001" i="1"/>
  <c r="Z1001" i="1"/>
  <c r="Y1002" i="1"/>
  <c r="Z1002" i="1"/>
  <c r="Y1003" i="1"/>
  <c r="Z1003" i="1"/>
  <c r="Y1004" i="1"/>
  <c r="Z1004" i="1"/>
  <c r="Y1005" i="1"/>
  <c r="Z1005" i="1"/>
  <c r="Y1006" i="1"/>
  <c r="Z1006" i="1"/>
  <c r="Y1007" i="1"/>
  <c r="Z1007" i="1"/>
  <c r="Y1008" i="1"/>
  <c r="Z1008" i="1"/>
  <c r="Y1009" i="1"/>
  <c r="Z1009" i="1"/>
  <c r="Y1010" i="1"/>
  <c r="Z1010" i="1"/>
  <c r="Y1011" i="1"/>
  <c r="Z1011" i="1"/>
  <c r="Y1012" i="1"/>
  <c r="Z1012" i="1"/>
  <c r="Y1013" i="1"/>
  <c r="Z1013" i="1"/>
  <c r="Y1014" i="1"/>
  <c r="Z1014" i="1"/>
  <c r="Y1015" i="1"/>
  <c r="Z1015" i="1"/>
  <c r="Y1016" i="1"/>
  <c r="Z1016" i="1"/>
  <c r="Y1017" i="1"/>
  <c r="Z1017" i="1"/>
  <c r="Y1018" i="1"/>
  <c r="Z1018" i="1"/>
  <c r="Y1019" i="1"/>
  <c r="Z1019" i="1"/>
  <c r="Y1020" i="1"/>
  <c r="Z1020" i="1"/>
  <c r="Y1021" i="1"/>
  <c r="Z1021" i="1"/>
  <c r="Y1022" i="1"/>
  <c r="Z1022" i="1"/>
  <c r="Y1023" i="1"/>
  <c r="Z1023" i="1"/>
  <c r="Y1024" i="1"/>
  <c r="Z1024" i="1"/>
  <c r="Y1025" i="1"/>
  <c r="Z1025" i="1"/>
  <c r="Y1026" i="1"/>
  <c r="Z1026" i="1"/>
  <c r="Y1027" i="1"/>
  <c r="Z1027" i="1"/>
  <c r="Y1028" i="1"/>
  <c r="Z1028" i="1"/>
  <c r="Y1029" i="1"/>
  <c r="Z1029" i="1"/>
  <c r="Y1030" i="1"/>
  <c r="Z1030" i="1"/>
  <c r="Y1031" i="1"/>
  <c r="Z1031" i="1"/>
  <c r="Y1032" i="1"/>
  <c r="Z1032" i="1"/>
  <c r="Y1033" i="1"/>
  <c r="Z1033" i="1"/>
  <c r="Y1034" i="1"/>
  <c r="Z1034" i="1"/>
  <c r="Y1035" i="1"/>
  <c r="Z1035" i="1"/>
  <c r="Y1036" i="1"/>
  <c r="Z1036" i="1"/>
  <c r="Y1037" i="1"/>
  <c r="Z1037" i="1"/>
  <c r="Y1038" i="1"/>
  <c r="Z1038" i="1"/>
  <c r="Y1039" i="1"/>
  <c r="Z1039" i="1"/>
  <c r="Y1040" i="1"/>
  <c r="Z1040" i="1"/>
  <c r="Y1041" i="1"/>
  <c r="Z1041" i="1"/>
  <c r="Y1042" i="1"/>
  <c r="Z1042" i="1"/>
  <c r="Y1043" i="1"/>
  <c r="Z1043" i="1"/>
  <c r="Y1044" i="1"/>
  <c r="Z1044" i="1"/>
  <c r="Y1045" i="1"/>
  <c r="Z1045" i="1"/>
  <c r="Y1046" i="1"/>
  <c r="Z1046" i="1"/>
  <c r="Y1047" i="1"/>
  <c r="Z1047" i="1"/>
  <c r="Y1048" i="1"/>
  <c r="Z1048" i="1"/>
  <c r="Y1049" i="1"/>
  <c r="Z1049" i="1"/>
  <c r="Y1050" i="1"/>
  <c r="Z1050" i="1"/>
  <c r="Y1051" i="1"/>
  <c r="Z1051" i="1"/>
  <c r="Y1052" i="1"/>
  <c r="Z1052" i="1"/>
  <c r="Y1053" i="1"/>
  <c r="Z1053" i="1"/>
  <c r="Y1054" i="1"/>
  <c r="Z1054" i="1"/>
  <c r="Y1055" i="1"/>
  <c r="Z1055" i="1"/>
  <c r="Y1056" i="1"/>
  <c r="Z1056" i="1"/>
  <c r="Y1057" i="1"/>
  <c r="Z1057" i="1"/>
  <c r="Y1058" i="1"/>
  <c r="Z1058" i="1"/>
  <c r="Y1059" i="1"/>
  <c r="Z1059" i="1"/>
  <c r="Y1060" i="1"/>
  <c r="Z1060" i="1"/>
  <c r="Y1061" i="1"/>
  <c r="Z1061" i="1"/>
  <c r="Y1062" i="1"/>
  <c r="Z1062" i="1"/>
  <c r="Y1063" i="1"/>
  <c r="Z1063" i="1"/>
  <c r="Y1064" i="1"/>
  <c r="Z1064" i="1"/>
  <c r="Y1065" i="1"/>
  <c r="Z1065" i="1"/>
  <c r="Y1066" i="1"/>
  <c r="Z1066" i="1"/>
  <c r="Y1067" i="1"/>
  <c r="Z1067" i="1"/>
  <c r="Y1068" i="1"/>
  <c r="Z1068" i="1"/>
  <c r="Y1069" i="1"/>
  <c r="Z1069" i="1"/>
  <c r="Y1070" i="1"/>
  <c r="Z1070" i="1"/>
  <c r="Y1071" i="1"/>
  <c r="Z1071" i="1"/>
  <c r="Y1072" i="1"/>
  <c r="Z1072" i="1"/>
  <c r="Y1073" i="1"/>
  <c r="Z1073" i="1"/>
  <c r="Y1074" i="1"/>
  <c r="Z1074" i="1"/>
  <c r="Y1075" i="1"/>
  <c r="Z1075" i="1"/>
  <c r="Y1076" i="1"/>
  <c r="Z1076" i="1"/>
  <c r="Y1077" i="1"/>
  <c r="Z1077" i="1"/>
  <c r="Y1078" i="1"/>
  <c r="Z1078" i="1"/>
  <c r="Y1079" i="1"/>
  <c r="Z1079" i="1"/>
  <c r="Y1080" i="1"/>
  <c r="Z1080" i="1"/>
  <c r="Y1081" i="1"/>
  <c r="Z1081" i="1"/>
  <c r="Y1082" i="1"/>
  <c r="Z1082" i="1"/>
  <c r="Y1083" i="1"/>
  <c r="Z1083" i="1"/>
  <c r="Y1084" i="1"/>
  <c r="Z1084" i="1"/>
  <c r="Y1085" i="1"/>
  <c r="Z1085" i="1"/>
  <c r="Y1086" i="1"/>
  <c r="Z1086" i="1"/>
  <c r="Y1087" i="1"/>
  <c r="Z1087" i="1"/>
  <c r="Y1088" i="1"/>
  <c r="Z1088" i="1"/>
  <c r="Y1089" i="1"/>
  <c r="Z1089" i="1"/>
  <c r="Y1090" i="1"/>
  <c r="Z1090" i="1"/>
  <c r="Y1091" i="1"/>
  <c r="Z1091" i="1"/>
  <c r="Y1092" i="1"/>
  <c r="Z1092" i="1"/>
  <c r="Y1093" i="1"/>
  <c r="Z1093" i="1"/>
  <c r="Y1094" i="1"/>
  <c r="Z1094" i="1"/>
  <c r="Y1095" i="1"/>
  <c r="Z1095" i="1"/>
  <c r="Y1096" i="1"/>
  <c r="Z1096" i="1"/>
  <c r="Y1097" i="1"/>
  <c r="Z1097" i="1"/>
  <c r="Y1098" i="1"/>
  <c r="Z1098" i="1"/>
  <c r="Y1099" i="1"/>
  <c r="Z1099" i="1"/>
  <c r="Y1100" i="1"/>
  <c r="Z1100" i="1"/>
  <c r="Y1101" i="1"/>
  <c r="Z1101" i="1"/>
  <c r="Y1102" i="1"/>
  <c r="Z1102" i="1"/>
  <c r="Y1103" i="1"/>
  <c r="Z1103" i="1"/>
  <c r="Y1104" i="1"/>
  <c r="Z1104" i="1"/>
  <c r="Y1105" i="1"/>
  <c r="Z1105" i="1"/>
  <c r="Y1106" i="1"/>
  <c r="Z1106" i="1"/>
  <c r="Y1107" i="1"/>
  <c r="Z1107" i="1"/>
  <c r="Y1108" i="1"/>
  <c r="Z1108" i="1"/>
  <c r="Y1109" i="1"/>
  <c r="Z1109" i="1"/>
  <c r="Y1110" i="1"/>
  <c r="Z1110" i="1"/>
  <c r="Y1111" i="1"/>
  <c r="Z1111" i="1"/>
  <c r="Y1112" i="1"/>
  <c r="Z1112" i="1"/>
  <c r="Y1113" i="1"/>
  <c r="Z1113" i="1"/>
  <c r="Y1114" i="1"/>
  <c r="Z1114" i="1"/>
  <c r="Y1115" i="1"/>
  <c r="Z1115" i="1"/>
  <c r="Y1116" i="1"/>
  <c r="Z1116" i="1"/>
  <c r="Y1117" i="1"/>
  <c r="Z1117" i="1"/>
  <c r="Y1118" i="1"/>
  <c r="Z1118" i="1"/>
  <c r="Y1119" i="1"/>
  <c r="Z1119" i="1"/>
  <c r="Y1120" i="1"/>
  <c r="Z1120" i="1"/>
  <c r="Y1121" i="1"/>
  <c r="Z1121" i="1"/>
  <c r="Y1122" i="1"/>
  <c r="Z1122" i="1"/>
  <c r="Y1123" i="1"/>
  <c r="Z1123" i="1"/>
  <c r="Y1124" i="1"/>
  <c r="Z1124" i="1"/>
  <c r="Y1125" i="1"/>
  <c r="Z1125" i="1"/>
  <c r="Y1126" i="1"/>
  <c r="Z1126" i="1"/>
  <c r="Y1127" i="1"/>
  <c r="Z1127" i="1"/>
  <c r="Y1128" i="1"/>
  <c r="Z1128" i="1"/>
  <c r="Y1129" i="1"/>
  <c r="Z1129" i="1"/>
  <c r="Y1130" i="1"/>
  <c r="Z1130" i="1"/>
  <c r="Y1131" i="1"/>
  <c r="Z1131" i="1"/>
  <c r="Y1132" i="1"/>
  <c r="Z1132" i="1"/>
  <c r="Y1133" i="1"/>
  <c r="Z1133" i="1"/>
  <c r="Y1134" i="1"/>
  <c r="Z1134" i="1"/>
  <c r="Y1135" i="1"/>
  <c r="Z1135" i="1"/>
  <c r="Y1136" i="1"/>
  <c r="Z1136" i="1"/>
  <c r="Y1137" i="1"/>
  <c r="Z1137" i="1"/>
  <c r="Y1138" i="1"/>
  <c r="Z1138" i="1"/>
  <c r="Y1139" i="1"/>
  <c r="Z1139" i="1"/>
  <c r="Y1140" i="1"/>
  <c r="Z1140" i="1"/>
  <c r="Y1141" i="1"/>
  <c r="Z1141" i="1"/>
  <c r="Y1142" i="1"/>
  <c r="Z1142" i="1"/>
  <c r="Y1143" i="1"/>
  <c r="Z1143" i="1"/>
  <c r="Y1144" i="1"/>
  <c r="Z1144" i="1"/>
  <c r="Y1145" i="1"/>
  <c r="Z1145" i="1"/>
  <c r="Y1146" i="1"/>
  <c r="Z1146" i="1"/>
  <c r="Y1147" i="1"/>
  <c r="Z1147" i="1"/>
  <c r="Y1148" i="1"/>
  <c r="Z1148" i="1"/>
  <c r="Y1149" i="1"/>
  <c r="Z1149" i="1"/>
  <c r="Y1150" i="1"/>
  <c r="Z1150" i="1"/>
  <c r="Y1151" i="1"/>
  <c r="Z1151" i="1"/>
  <c r="Y1152" i="1"/>
  <c r="Z1152" i="1"/>
  <c r="Y1153" i="1"/>
  <c r="Z1153" i="1"/>
  <c r="Y1154" i="1"/>
  <c r="Z1154" i="1"/>
  <c r="Y1155" i="1"/>
  <c r="Z1155" i="1"/>
  <c r="Y1156" i="1"/>
  <c r="Z1156" i="1"/>
  <c r="Y1157" i="1"/>
  <c r="Z1157" i="1"/>
  <c r="Y1158" i="1"/>
  <c r="Z1158" i="1"/>
  <c r="Y1159" i="1"/>
  <c r="Z1159" i="1"/>
  <c r="Y1160" i="1"/>
  <c r="Z1160" i="1"/>
  <c r="Y1161" i="1"/>
  <c r="Z1161" i="1"/>
  <c r="Y1162" i="1"/>
  <c r="Z1162" i="1"/>
  <c r="Y1163" i="1"/>
  <c r="Z1163" i="1"/>
  <c r="Y1164" i="1"/>
  <c r="Z1164" i="1"/>
  <c r="Y1165" i="1"/>
  <c r="Z1165" i="1"/>
  <c r="Y1166" i="1"/>
  <c r="Z1166" i="1"/>
  <c r="Y1167" i="1"/>
  <c r="Z1167" i="1"/>
  <c r="Y1168" i="1"/>
  <c r="Z1168" i="1"/>
  <c r="Y1169" i="1"/>
  <c r="Z1169" i="1"/>
  <c r="Y1170" i="1"/>
  <c r="Z1170" i="1"/>
  <c r="Y1171" i="1"/>
  <c r="Z1171" i="1"/>
  <c r="Y1172" i="1"/>
  <c r="Z1172" i="1"/>
  <c r="Y1173" i="1"/>
  <c r="Z1173" i="1"/>
  <c r="Y1174" i="1"/>
  <c r="Z1174" i="1"/>
  <c r="Y1175" i="1"/>
  <c r="Z1175" i="1"/>
  <c r="Y1176" i="1"/>
  <c r="Z1176" i="1"/>
  <c r="Y1177" i="1"/>
  <c r="Z1177" i="1"/>
  <c r="Y1178" i="1"/>
  <c r="Z1178" i="1"/>
  <c r="Y1179" i="1"/>
  <c r="Z1179" i="1"/>
  <c r="Y1180" i="1"/>
  <c r="Z1180" i="1"/>
  <c r="Y1181" i="1"/>
  <c r="Z1181" i="1"/>
  <c r="Y1182" i="1"/>
  <c r="Z1182" i="1"/>
  <c r="Y1183" i="1"/>
  <c r="Z1183" i="1"/>
  <c r="Y1184" i="1"/>
  <c r="Z1184" i="1"/>
  <c r="Y1185" i="1"/>
  <c r="Z1185" i="1"/>
  <c r="Y1186" i="1"/>
  <c r="Z1186" i="1"/>
  <c r="Y1187" i="1"/>
  <c r="Z1187" i="1"/>
  <c r="Y1188" i="1"/>
  <c r="Z1188" i="1"/>
  <c r="Y1189" i="1"/>
  <c r="Z1189" i="1"/>
  <c r="Y1190" i="1"/>
  <c r="Z1190" i="1"/>
  <c r="Y1191" i="1"/>
  <c r="Z1191" i="1"/>
  <c r="Y1192" i="1"/>
  <c r="Z1192" i="1"/>
  <c r="Y1193" i="1"/>
  <c r="Z1193" i="1"/>
  <c r="Y1194" i="1"/>
  <c r="Z1194" i="1"/>
  <c r="Y1195" i="1"/>
  <c r="Z1195" i="1"/>
  <c r="Y1196" i="1"/>
  <c r="Z1196" i="1"/>
  <c r="Y1197" i="1"/>
  <c r="Z1197" i="1"/>
  <c r="Y1198" i="1"/>
  <c r="Z1198" i="1"/>
  <c r="Y1199" i="1"/>
  <c r="Z1199" i="1"/>
  <c r="Y1200" i="1"/>
  <c r="Z1200" i="1"/>
  <c r="Y1201" i="1"/>
  <c r="Z1201" i="1"/>
  <c r="Y1202" i="1"/>
  <c r="Z1202" i="1"/>
  <c r="Y1203" i="1"/>
  <c r="Z1203" i="1"/>
  <c r="Y1204" i="1"/>
  <c r="Z1204" i="1"/>
  <c r="Y1205" i="1"/>
  <c r="Z1205" i="1"/>
  <c r="Y1206" i="1"/>
  <c r="Z1206" i="1"/>
  <c r="Y1207" i="1"/>
  <c r="Z1207" i="1"/>
  <c r="Y1208" i="1"/>
  <c r="Z1208" i="1"/>
  <c r="Y1209" i="1"/>
  <c r="Z1209" i="1"/>
  <c r="Y1210" i="1"/>
  <c r="Z1210" i="1"/>
  <c r="Y1211" i="1"/>
  <c r="Z1211" i="1"/>
  <c r="Y1212" i="1"/>
  <c r="Z1212" i="1"/>
  <c r="Y1213" i="1"/>
  <c r="Z1213" i="1"/>
  <c r="Y1214" i="1"/>
  <c r="Z1214" i="1"/>
  <c r="Y1215" i="1"/>
  <c r="Z1215" i="1"/>
  <c r="Y1216" i="1"/>
  <c r="Z1216" i="1"/>
  <c r="Y1217" i="1"/>
  <c r="Z1217" i="1"/>
  <c r="Y1218" i="1"/>
  <c r="Z1218" i="1"/>
  <c r="Y1219" i="1"/>
  <c r="Z1219" i="1"/>
  <c r="Y1220" i="1"/>
  <c r="Z1220" i="1"/>
  <c r="Y1221" i="1"/>
  <c r="Z1221" i="1"/>
  <c r="Y1222" i="1"/>
  <c r="Z1222" i="1"/>
  <c r="Y1223" i="1"/>
  <c r="Z1223" i="1"/>
  <c r="Y1224" i="1"/>
  <c r="Z1224" i="1"/>
  <c r="Y1225" i="1"/>
  <c r="Z1225" i="1"/>
  <c r="Y1226" i="1"/>
  <c r="Z1226" i="1"/>
  <c r="Y1227" i="1"/>
  <c r="Z1227" i="1"/>
  <c r="Y1228" i="1"/>
  <c r="Z1228" i="1"/>
  <c r="Y1229" i="1"/>
  <c r="Z1229" i="1"/>
  <c r="Y1230" i="1"/>
  <c r="Z1230" i="1"/>
  <c r="Y1231" i="1"/>
  <c r="Z1231" i="1"/>
  <c r="Y1232" i="1"/>
  <c r="Z1232" i="1"/>
  <c r="Y1233" i="1"/>
  <c r="Z1233" i="1"/>
  <c r="Y1234" i="1"/>
  <c r="Z1234" i="1"/>
  <c r="Y1235" i="1"/>
  <c r="Z1235" i="1"/>
  <c r="Y1236" i="1"/>
  <c r="Z1236" i="1"/>
  <c r="Y1237" i="1"/>
  <c r="Z1237" i="1"/>
  <c r="Y1238" i="1"/>
  <c r="Z1238" i="1"/>
  <c r="Y1239" i="1"/>
  <c r="Z1239" i="1"/>
  <c r="Y1240" i="1"/>
  <c r="Z1240" i="1"/>
  <c r="Y1241" i="1"/>
  <c r="Z1241" i="1"/>
  <c r="Y1242" i="1"/>
  <c r="Z1242" i="1"/>
  <c r="Y1243" i="1"/>
  <c r="Z1243" i="1"/>
  <c r="Y1244" i="1"/>
  <c r="Z1244" i="1"/>
  <c r="Y1245" i="1"/>
  <c r="Z1245" i="1"/>
  <c r="Y1246" i="1"/>
  <c r="Z1246" i="1"/>
  <c r="Y1247" i="1"/>
  <c r="Z1247" i="1"/>
  <c r="Y1248" i="1"/>
  <c r="Z1248" i="1"/>
  <c r="Y1249" i="1"/>
  <c r="Z1249" i="1"/>
  <c r="Y1250" i="1"/>
  <c r="Z1250" i="1"/>
  <c r="Y1251" i="1"/>
  <c r="Z1251" i="1"/>
  <c r="Y1252" i="1"/>
  <c r="Z1252" i="1"/>
  <c r="Y1253" i="1"/>
  <c r="Z1253" i="1"/>
  <c r="Y1254" i="1"/>
  <c r="Z1254" i="1"/>
  <c r="Y1255" i="1"/>
  <c r="Z1255" i="1"/>
  <c r="Y1256" i="1"/>
  <c r="Z1256" i="1"/>
  <c r="Y1257" i="1"/>
  <c r="Z1257" i="1"/>
  <c r="Y1258" i="1"/>
  <c r="Z1258" i="1"/>
  <c r="Y1259" i="1"/>
  <c r="Z1259" i="1"/>
  <c r="Y1260" i="1"/>
  <c r="Z1260" i="1"/>
  <c r="Y1261" i="1"/>
  <c r="Z1261" i="1"/>
  <c r="Y1262" i="1"/>
  <c r="Z1262" i="1"/>
  <c r="Y1263" i="1"/>
  <c r="Z1263" i="1"/>
  <c r="Y1264" i="1"/>
  <c r="Z1264" i="1"/>
  <c r="Y1265" i="1"/>
  <c r="Z1265" i="1"/>
  <c r="Y1266" i="1"/>
  <c r="Z1266" i="1"/>
  <c r="Y1267" i="1"/>
  <c r="Z1267" i="1"/>
  <c r="Y1268" i="1"/>
  <c r="Z1268" i="1"/>
  <c r="Y1269" i="1"/>
  <c r="Z1269" i="1"/>
  <c r="Y1270" i="1"/>
  <c r="Z1270" i="1"/>
  <c r="Y1271" i="1"/>
  <c r="Z1271" i="1"/>
  <c r="Y1272" i="1"/>
  <c r="Z1272" i="1"/>
  <c r="Y1273" i="1"/>
  <c r="Z1273" i="1"/>
  <c r="Y1274" i="1"/>
  <c r="Z1274" i="1"/>
  <c r="Y1275" i="1"/>
  <c r="Z1275" i="1"/>
  <c r="Y1276" i="1"/>
  <c r="Z1276" i="1"/>
  <c r="Y1277" i="1"/>
  <c r="Z1277" i="1"/>
  <c r="Y1278" i="1"/>
  <c r="Z1278" i="1"/>
  <c r="Y1279" i="1"/>
  <c r="Z1279" i="1"/>
  <c r="Y1280" i="1"/>
  <c r="Z1280" i="1"/>
  <c r="Y1281" i="1"/>
  <c r="Z1281" i="1"/>
  <c r="Y1282" i="1"/>
  <c r="Z1282" i="1"/>
  <c r="Y1283" i="1"/>
  <c r="Z1283" i="1"/>
  <c r="Y1284" i="1"/>
  <c r="Z1284" i="1"/>
  <c r="Y1285" i="1"/>
  <c r="Z1285" i="1"/>
  <c r="Y1286" i="1"/>
  <c r="Z1286" i="1"/>
  <c r="Y1287" i="1"/>
  <c r="Z1287" i="1"/>
  <c r="Y1288" i="1"/>
  <c r="Z1288" i="1"/>
  <c r="Y1289" i="1"/>
  <c r="Z1289" i="1"/>
  <c r="Y1290" i="1"/>
  <c r="Z1290" i="1"/>
  <c r="Y1291" i="1"/>
  <c r="Z1291" i="1"/>
  <c r="Y1292" i="1"/>
  <c r="Z1292" i="1"/>
  <c r="Y1293" i="1"/>
  <c r="Z1293" i="1"/>
  <c r="Y1294" i="1"/>
  <c r="Z1294" i="1"/>
  <c r="Y1295" i="1"/>
  <c r="Z1295" i="1"/>
  <c r="Y1296" i="1"/>
  <c r="Z1296" i="1"/>
  <c r="Y1297" i="1"/>
  <c r="Z1297" i="1"/>
  <c r="Y1298" i="1"/>
  <c r="Z1298" i="1"/>
  <c r="Y1299" i="1"/>
  <c r="Z1299" i="1"/>
  <c r="Y1300" i="1"/>
  <c r="Z1300" i="1"/>
  <c r="Y1301" i="1"/>
  <c r="Z1301" i="1"/>
  <c r="Y1302" i="1"/>
  <c r="Z1302" i="1"/>
  <c r="Y1303" i="1"/>
  <c r="Z1303" i="1"/>
  <c r="Y1304" i="1"/>
  <c r="Z1304" i="1"/>
  <c r="Y1305" i="1"/>
  <c r="Z1305" i="1"/>
  <c r="Y1306" i="1"/>
  <c r="Z1306" i="1"/>
  <c r="Y1307" i="1"/>
  <c r="Z1307" i="1"/>
  <c r="Y1308" i="1"/>
  <c r="Z1308" i="1"/>
  <c r="Y1309" i="1"/>
  <c r="Z1309" i="1"/>
  <c r="Y1310" i="1"/>
  <c r="Z1310" i="1"/>
  <c r="Y1311" i="1"/>
  <c r="Z1311" i="1"/>
  <c r="Y1312" i="1"/>
  <c r="Z1312" i="1"/>
  <c r="Y1313" i="1"/>
  <c r="Z1313" i="1"/>
  <c r="Y1314" i="1"/>
  <c r="Z1314" i="1"/>
  <c r="Y1315" i="1"/>
  <c r="Z1315" i="1"/>
  <c r="Y1316" i="1"/>
  <c r="Z1316" i="1"/>
  <c r="Y1317" i="1"/>
  <c r="Z1317" i="1"/>
  <c r="Y1318" i="1"/>
  <c r="Z1318" i="1"/>
  <c r="Y1319" i="1"/>
  <c r="Z1319" i="1"/>
  <c r="Y1320" i="1"/>
  <c r="Z1320" i="1"/>
  <c r="Y1321" i="1"/>
  <c r="Z1321" i="1"/>
  <c r="Y1322" i="1"/>
  <c r="Z1322" i="1"/>
  <c r="Y1323" i="1"/>
  <c r="Z1323" i="1"/>
  <c r="Y1324" i="1"/>
  <c r="Z1324" i="1"/>
  <c r="Y1325" i="1"/>
  <c r="Z1325" i="1"/>
  <c r="Y1326" i="1"/>
  <c r="Z1326" i="1"/>
  <c r="Y1327" i="1"/>
  <c r="Z1327" i="1"/>
  <c r="Y1328" i="1"/>
  <c r="Z1328" i="1"/>
  <c r="Y1329" i="1"/>
  <c r="Z1329" i="1"/>
  <c r="Y1330" i="1"/>
  <c r="Z1330" i="1"/>
  <c r="Y1331" i="1"/>
  <c r="Z1331" i="1"/>
  <c r="Y1332" i="1"/>
  <c r="Z1332" i="1"/>
  <c r="Y1333" i="1"/>
  <c r="Z1333" i="1"/>
  <c r="Y1334" i="1"/>
  <c r="Z1334" i="1"/>
  <c r="Y1335" i="1"/>
  <c r="Z1335" i="1"/>
  <c r="Y1336" i="1"/>
  <c r="Z1336" i="1"/>
  <c r="Y1337" i="1"/>
  <c r="Z1337" i="1"/>
  <c r="Y1338" i="1"/>
  <c r="Z1338" i="1"/>
  <c r="Y1339" i="1"/>
  <c r="Z1339" i="1"/>
  <c r="Y1340" i="1"/>
  <c r="Z1340" i="1"/>
  <c r="Y1341" i="1"/>
  <c r="Z1341" i="1"/>
  <c r="Y1342" i="1"/>
  <c r="Z1342" i="1"/>
  <c r="Y1343" i="1"/>
  <c r="Z1343" i="1"/>
  <c r="Y1344" i="1"/>
  <c r="Z1344" i="1"/>
  <c r="Y1345" i="1"/>
  <c r="Z1345" i="1"/>
  <c r="Y1346" i="1"/>
  <c r="Z1346" i="1"/>
  <c r="Y1347" i="1"/>
  <c r="Z1347" i="1"/>
  <c r="Y1348" i="1"/>
  <c r="Z1348" i="1"/>
  <c r="Y1349" i="1"/>
  <c r="Z1349" i="1"/>
  <c r="Y1350" i="1"/>
  <c r="Z1350" i="1"/>
  <c r="Y1351" i="1"/>
  <c r="Z1351" i="1"/>
  <c r="Y1352" i="1"/>
  <c r="Z1352" i="1"/>
  <c r="Y1353" i="1"/>
  <c r="Z1353" i="1"/>
  <c r="Y1354" i="1"/>
  <c r="Z1354" i="1"/>
  <c r="Y1355" i="1"/>
  <c r="Z1355" i="1"/>
  <c r="Y1356" i="1"/>
  <c r="Z1356" i="1"/>
  <c r="Y1357" i="1"/>
  <c r="Z1357" i="1"/>
  <c r="Y1358" i="1"/>
  <c r="Z1358" i="1"/>
  <c r="Y1359" i="1"/>
  <c r="Z1359" i="1"/>
  <c r="Y1360" i="1"/>
  <c r="Z1360" i="1"/>
  <c r="Y1361" i="1"/>
  <c r="Z1361" i="1"/>
  <c r="Y1362" i="1"/>
  <c r="Z1362" i="1"/>
  <c r="Y1363" i="1"/>
  <c r="Z1363" i="1"/>
  <c r="Y1364" i="1"/>
  <c r="Z1364" i="1"/>
  <c r="Y1365" i="1"/>
  <c r="Z1365" i="1"/>
  <c r="Y1366" i="1"/>
  <c r="Z1366" i="1"/>
  <c r="Y1367" i="1"/>
  <c r="Z1367" i="1"/>
  <c r="Y1368" i="1"/>
  <c r="Z1368" i="1"/>
  <c r="Y1369" i="1"/>
  <c r="Z1369" i="1"/>
  <c r="Y1370" i="1"/>
  <c r="Z1370" i="1"/>
  <c r="Y1371" i="1"/>
  <c r="Z1371" i="1"/>
  <c r="Y1372" i="1"/>
  <c r="Z1372" i="1"/>
  <c r="Y1373" i="1"/>
  <c r="Z1373" i="1"/>
  <c r="Y1374" i="1"/>
  <c r="Z1374" i="1"/>
  <c r="Y1375" i="1"/>
  <c r="Z1375" i="1"/>
  <c r="Y1376" i="1"/>
  <c r="Z1376" i="1"/>
  <c r="Y1377" i="1"/>
  <c r="Z1377" i="1"/>
  <c r="Y1378" i="1"/>
  <c r="Z1378" i="1"/>
  <c r="Y1379" i="1"/>
  <c r="Z1379" i="1"/>
  <c r="Y1380" i="1"/>
  <c r="Z1380" i="1"/>
  <c r="Y1381" i="1"/>
  <c r="Z1381" i="1"/>
  <c r="Y1382" i="1"/>
  <c r="Z1382" i="1"/>
  <c r="Y1383" i="1"/>
  <c r="Z1383" i="1"/>
  <c r="Y1384" i="1"/>
  <c r="Z1384" i="1"/>
  <c r="Y1385" i="1"/>
  <c r="Z1385" i="1"/>
  <c r="Y1386" i="1"/>
  <c r="Z1386" i="1"/>
  <c r="Y1387" i="1"/>
  <c r="Z1387" i="1"/>
  <c r="Y1388" i="1"/>
  <c r="Z1388" i="1"/>
  <c r="Y1389" i="1"/>
  <c r="Z1389" i="1"/>
  <c r="Y1390" i="1"/>
  <c r="Z1390" i="1"/>
  <c r="Y1391" i="1"/>
  <c r="Z1391" i="1"/>
  <c r="Y1392" i="1"/>
  <c r="Z1392" i="1"/>
  <c r="Y1393" i="1"/>
  <c r="Z1393" i="1"/>
  <c r="Y1394" i="1"/>
  <c r="Z1394" i="1"/>
  <c r="Y1395" i="1"/>
  <c r="Z1395" i="1"/>
  <c r="Y1396" i="1"/>
  <c r="Z1396" i="1"/>
  <c r="Y1397" i="1"/>
  <c r="Z1397" i="1"/>
  <c r="Y1398" i="1"/>
  <c r="Z1398" i="1"/>
  <c r="Y1399" i="1"/>
  <c r="Z1399" i="1"/>
  <c r="Y1400" i="1"/>
  <c r="Z1400" i="1"/>
  <c r="Y1401" i="1"/>
  <c r="Z1401" i="1"/>
  <c r="Y1402" i="1"/>
  <c r="Z1402" i="1"/>
  <c r="Y1403" i="1"/>
  <c r="Z1403" i="1"/>
  <c r="Y1404" i="1"/>
  <c r="Z1404" i="1"/>
  <c r="Y1405" i="1"/>
  <c r="Z1405" i="1"/>
  <c r="Y1406" i="1"/>
  <c r="Z1406" i="1"/>
  <c r="Y1407" i="1"/>
  <c r="Z1407" i="1"/>
  <c r="Y1408" i="1"/>
  <c r="Z1408" i="1"/>
  <c r="Y1409" i="1"/>
  <c r="Z1409" i="1"/>
  <c r="Y1410" i="1"/>
  <c r="Z1410" i="1"/>
  <c r="Y1411" i="1"/>
  <c r="Z1411" i="1"/>
  <c r="Y1412" i="1"/>
  <c r="Z1412" i="1"/>
  <c r="Y1413" i="1"/>
  <c r="Z1413" i="1"/>
  <c r="Y1414" i="1"/>
  <c r="Z1414" i="1"/>
  <c r="Y1415" i="1"/>
  <c r="Z1415" i="1"/>
  <c r="Y1416" i="1"/>
  <c r="Z1416" i="1"/>
  <c r="Y1417" i="1"/>
  <c r="Z1417" i="1"/>
  <c r="Y1418" i="1"/>
  <c r="Z1418" i="1"/>
  <c r="Y1419" i="1"/>
  <c r="Z1419" i="1"/>
  <c r="Y1420" i="1"/>
  <c r="Z1420" i="1"/>
  <c r="Y1421" i="1"/>
  <c r="Z1421" i="1"/>
  <c r="Y1422" i="1"/>
  <c r="Z1422" i="1"/>
  <c r="Y1423" i="1"/>
  <c r="Z1423" i="1"/>
  <c r="Y1424" i="1"/>
  <c r="Z1424" i="1"/>
  <c r="Y1425" i="1"/>
  <c r="Z1425" i="1"/>
  <c r="Y1426" i="1"/>
  <c r="Z1426" i="1"/>
  <c r="Y1427" i="1"/>
  <c r="Z1427" i="1"/>
  <c r="Y1428" i="1"/>
  <c r="Z1428" i="1"/>
  <c r="Y1429" i="1"/>
  <c r="Z1429" i="1"/>
  <c r="Y1430" i="1"/>
  <c r="Z1430" i="1"/>
  <c r="Y1431" i="1"/>
  <c r="Z1431" i="1"/>
  <c r="Y1432" i="1"/>
  <c r="Z1432" i="1"/>
  <c r="Y1433" i="1"/>
  <c r="Z1433" i="1"/>
  <c r="Y1434" i="1"/>
  <c r="Z1434" i="1"/>
  <c r="Y1435" i="1"/>
  <c r="Z1435" i="1"/>
  <c r="Y1436" i="1"/>
  <c r="Z1436" i="1"/>
  <c r="Y1437" i="1"/>
  <c r="Z1437" i="1"/>
  <c r="Y1438" i="1"/>
  <c r="Z1438" i="1"/>
  <c r="Y1439" i="1"/>
  <c r="Z1439" i="1"/>
  <c r="Y1440" i="1"/>
  <c r="Z1440" i="1"/>
  <c r="Y1441" i="1"/>
  <c r="Z1441" i="1"/>
  <c r="Y1442" i="1"/>
  <c r="Z1442" i="1"/>
  <c r="Y1443" i="1"/>
  <c r="Z1443" i="1"/>
  <c r="Y1444" i="1"/>
  <c r="Z1444" i="1"/>
  <c r="Y1445" i="1"/>
  <c r="Z1445" i="1"/>
  <c r="Y1446" i="1"/>
  <c r="Z1446" i="1"/>
  <c r="Y1447" i="1"/>
  <c r="Z1447" i="1"/>
  <c r="Y1448" i="1"/>
  <c r="Z1448" i="1"/>
  <c r="Y1449" i="1"/>
  <c r="Z1449" i="1"/>
  <c r="Y1450" i="1"/>
  <c r="Z1450" i="1"/>
  <c r="Y1451" i="1"/>
  <c r="Z1451" i="1"/>
  <c r="Y1452" i="1"/>
  <c r="Z1452" i="1"/>
  <c r="Y1453" i="1"/>
  <c r="Z1453" i="1"/>
  <c r="Y1454" i="1"/>
  <c r="Z1454" i="1"/>
  <c r="Y1455" i="1"/>
  <c r="Z1455" i="1"/>
  <c r="Y1456" i="1"/>
  <c r="Z1456" i="1"/>
  <c r="Y1457" i="1"/>
  <c r="Z1457" i="1"/>
  <c r="Y1458" i="1"/>
  <c r="Z1458" i="1"/>
  <c r="Y1459" i="1"/>
  <c r="Z1459" i="1"/>
  <c r="Y1460" i="1"/>
  <c r="Z1460" i="1"/>
  <c r="Y1461" i="1"/>
  <c r="Z1461" i="1"/>
  <c r="Y1462" i="1"/>
  <c r="Z1462" i="1"/>
  <c r="Y1463" i="1"/>
  <c r="Z1463" i="1"/>
  <c r="Y1464" i="1"/>
  <c r="Z1464" i="1"/>
  <c r="Y1465" i="1"/>
  <c r="Z1465" i="1"/>
  <c r="Y1466" i="1"/>
  <c r="Z1466" i="1"/>
  <c r="Y1467" i="1"/>
  <c r="Z1467" i="1"/>
  <c r="Y1468" i="1"/>
  <c r="Z1468" i="1"/>
  <c r="Y1469" i="1"/>
  <c r="Z1469" i="1"/>
  <c r="Y1470" i="1"/>
  <c r="Z1470" i="1"/>
  <c r="Y1471" i="1"/>
  <c r="Z1471" i="1"/>
  <c r="Y1472" i="1"/>
  <c r="Z1472" i="1"/>
  <c r="Y1473" i="1"/>
  <c r="Z1473" i="1"/>
  <c r="Y1474" i="1"/>
  <c r="Z1474" i="1"/>
  <c r="Y1475" i="1"/>
  <c r="Z1475" i="1"/>
  <c r="Y1476" i="1"/>
  <c r="Z1476" i="1"/>
  <c r="Y1477" i="1"/>
  <c r="Z1477" i="1"/>
  <c r="Y1478" i="1"/>
  <c r="Z1478" i="1"/>
  <c r="Y1479" i="1"/>
  <c r="Z1479" i="1"/>
  <c r="Y1480" i="1"/>
  <c r="Z1480" i="1"/>
  <c r="Y1481" i="1"/>
  <c r="Z1481" i="1"/>
  <c r="Y1482" i="1"/>
  <c r="Z1482" i="1"/>
  <c r="Y1483" i="1"/>
  <c r="Z1483" i="1"/>
  <c r="Y1484" i="1"/>
  <c r="Z1484" i="1"/>
  <c r="Y1485" i="1"/>
  <c r="Z1485" i="1"/>
  <c r="Y1486" i="1"/>
  <c r="Z1486" i="1"/>
  <c r="Y1487" i="1"/>
  <c r="Z1487" i="1"/>
  <c r="Y1488" i="1"/>
  <c r="Z1488" i="1"/>
  <c r="Y1489" i="1"/>
  <c r="Z1489" i="1"/>
  <c r="Y1490" i="1"/>
  <c r="Z1490" i="1"/>
  <c r="Y1491" i="1"/>
  <c r="Z1491" i="1"/>
  <c r="Y1492" i="1"/>
  <c r="Z1492" i="1"/>
  <c r="Y1493" i="1"/>
  <c r="Z1493" i="1"/>
  <c r="Y1494" i="1"/>
  <c r="Z1494" i="1"/>
  <c r="Y1495" i="1"/>
  <c r="Z1495" i="1"/>
  <c r="Y1496" i="1"/>
  <c r="Z1496" i="1"/>
  <c r="Y1497" i="1"/>
  <c r="Z1497" i="1"/>
  <c r="Y1498" i="1"/>
  <c r="Z1498" i="1"/>
  <c r="Y1499" i="1"/>
  <c r="Z1499" i="1"/>
  <c r="Y1500" i="1"/>
  <c r="Z1500" i="1"/>
  <c r="Y1501" i="1"/>
  <c r="Z1501" i="1"/>
  <c r="Y1502" i="1"/>
  <c r="Z1502" i="1"/>
  <c r="Y1503" i="1"/>
  <c r="Z1503" i="1"/>
  <c r="Y1504" i="1"/>
  <c r="Z1504" i="1"/>
  <c r="Y1505" i="1"/>
  <c r="Z1505" i="1"/>
  <c r="Y1506" i="1"/>
  <c r="Z1506" i="1"/>
  <c r="Y1507" i="1"/>
  <c r="Z1507" i="1"/>
  <c r="Y1508" i="1"/>
  <c r="Z1508" i="1"/>
  <c r="Y1509" i="1"/>
  <c r="Z1509" i="1"/>
  <c r="Y1510" i="1"/>
  <c r="Z1510" i="1"/>
  <c r="Y1511" i="1"/>
  <c r="Z1511" i="1"/>
  <c r="Y1512" i="1"/>
  <c r="Z1512" i="1"/>
  <c r="Y1513" i="1"/>
  <c r="Z1513" i="1"/>
  <c r="Y1514" i="1"/>
  <c r="Z1514" i="1"/>
  <c r="Y1515" i="1"/>
  <c r="Z1515" i="1"/>
  <c r="Y1516" i="1"/>
  <c r="Z1516" i="1"/>
  <c r="Y1517" i="1"/>
  <c r="Z1517" i="1"/>
  <c r="Y1518" i="1"/>
  <c r="Z1518" i="1"/>
  <c r="Y1519" i="1"/>
  <c r="Z1519" i="1"/>
  <c r="Y1520" i="1"/>
  <c r="Z1520" i="1"/>
  <c r="Y1521" i="1"/>
  <c r="Z1521" i="1"/>
  <c r="Y1522" i="1"/>
  <c r="Z1522" i="1"/>
  <c r="Y1523" i="1"/>
  <c r="Z1523" i="1"/>
  <c r="Y1524" i="1"/>
  <c r="Z1524" i="1"/>
  <c r="Y1525" i="1"/>
  <c r="Z1525" i="1"/>
  <c r="Y1526" i="1"/>
  <c r="Z1526" i="1"/>
  <c r="Y1527" i="1"/>
  <c r="Z1527" i="1"/>
  <c r="Y1528" i="1"/>
  <c r="Z1528" i="1"/>
  <c r="Y1529" i="1"/>
  <c r="Z1529" i="1"/>
  <c r="Y1530" i="1"/>
  <c r="Z1530" i="1"/>
  <c r="Y1531" i="1"/>
  <c r="Z1531" i="1"/>
  <c r="Y1532" i="1"/>
  <c r="Z1532" i="1"/>
  <c r="Y1533" i="1"/>
  <c r="Z1533" i="1"/>
  <c r="Y1534" i="1"/>
  <c r="Z1534" i="1"/>
  <c r="Y1535" i="1"/>
  <c r="Z1535" i="1"/>
  <c r="Y1536" i="1"/>
  <c r="Z1536" i="1"/>
  <c r="Y1537" i="1"/>
  <c r="Z1537" i="1"/>
  <c r="Y1538" i="1"/>
  <c r="Z1538" i="1"/>
  <c r="Y1539" i="1"/>
  <c r="Z1539" i="1"/>
  <c r="Y1540" i="1"/>
  <c r="Z1540" i="1"/>
  <c r="Y1541" i="1"/>
  <c r="Z1541" i="1"/>
  <c r="Y1542" i="1"/>
  <c r="Z1542" i="1"/>
  <c r="Y1543" i="1"/>
  <c r="Z1543" i="1"/>
  <c r="Y1544" i="1"/>
  <c r="Z1544" i="1"/>
  <c r="Y1545" i="1"/>
  <c r="Z1545" i="1"/>
  <c r="Y1546" i="1"/>
  <c r="Z1546" i="1"/>
  <c r="Y1547" i="1"/>
  <c r="Z1547" i="1"/>
  <c r="Y1548" i="1"/>
  <c r="Z1548" i="1"/>
  <c r="Y1549" i="1"/>
  <c r="Z1549" i="1"/>
  <c r="Y1550" i="1"/>
  <c r="Z1550" i="1"/>
  <c r="Y1551" i="1"/>
  <c r="Z1551" i="1"/>
  <c r="Y1552" i="1"/>
  <c r="Z1552" i="1"/>
  <c r="Y1553" i="1"/>
  <c r="Z1553" i="1"/>
  <c r="Y1554" i="1"/>
  <c r="Z1554" i="1"/>
  <c r="Y1555" i="1"/>
  <c r="Z1555" i="1"/>
  <c r="Y1556" i="1"/>
  <c r="Z1556" i="1"/>
  <c r="Y1557" i="1"/>
  <c r="Z1557" i="1"/>
  <c r="Y1558" i="1"/>
  <c r="Z1558" i="1"/>
  <c r="Y1559" i="1"/>
  <c r="Z1559" i="1"/>
  <c r="Y1560" i="1"/>
  <c r="Z1560" i="1"/>
  <c r="Y1561" i="1"/>
  <c r="Z1561" i="1"/>
  <c r="Y1562" i="1"/>
  <c r="Z1562" i="1"/>
  <c r="Y1563" i="1"/>
  <c r="Z1563" i="1"/>
  <c r="Y1564" i="1"/>
  <c r="Z1564" i="1"/>
  <c r="Y1565" i="1"/>
  <c r="Z1565" i="1"/>
  <c r="Y1566" i="1"/>
  <c r="Z1566" i="1"/>
  <c r="Y1567" i="1"/>
  <c r="Z1567" i="1"/>
  <c r="Y1568" i="1"/>
  <c r="Z1568" i="1"/>
  <c r="Y1569" i="1"/>
  <c r="Z1569" i="1"/>
  <c r="Y1570" i="1"/>
  <c r="Z1570" i="1"/>
  <c r="Y1571" i="1"/>
  <c r="Z1571" i="1"/>
  <c r="Y1572" i="1"/>
  <c r="Z1572" i="1"/>
  <c r="Y1573" i="1"/>
  <c r="Z1573" i="1"/>
  <c r="Y1574" i="1"/>
  <c r="Z1574" i="1"/>
  <c r="Y1575" i="1"/>
  <c r="Z1575" i="1"/>
  <c r="Y1576" i="1"/>
  <c r="Z1576" i="1"/>
  <c r="Y1577" i="1"/>
  <c r="Z1577" i="1"/>
  <c r="Y1578" i="1"/>
  <c r="Z1578" i="1"/>
  <c r="Y1579" i="1"/>
  <c r="Z1579" i="1"/>
  <c r="Y1580" i="1"/>
  <c r="Z1580" i="1"/>
  <c r="Y1581" i="1"/>
  <c r="Z1581" i="1"/>
  <c r="Y1582" i="1"/>
  <c r="Z1582" i="1"/>
  <c r="Y1583" i="1"/>
  <c r="Z1583" i="1"/>
  <c r="Y1584" i="1"/>
  <c r="Z1584" i="1"/>
  <c r="Y1585" i="1"/>
  <c r="Z1585" i="1"/>
  <c r="Y1586" i="1"/>
  <c r="Z1586" i="1"/>
  <c r="Y1587" i="1"/>
  <c r="Z1587" i="1"/>
  <c r="Y1588" i="1"/>
  <c r="Z1588" i="1"/>
  <c r="Y1589" i="1"/>
  <c r="Z1589" i="1"/>
  <c r="Y1590" i="1"/>
  <c r="Z1590" i="1"/>
  <c r="Y1591" i="1"/>
  <c r="Z1591" i="1"/>
  <c r="Y1592" i="1"/>
  <c r="Z1592" i="1"/>
  <c r="Y1593" i="1"/>
  <c r="Z1593" i="1"/>
  <c r="Y1594" i="1"/>
  <c r="Z1594" i="1"/>
  <c r="Y1595" i="1"/>
  <c r="Z1595" i="1"/>
  <c r="Y1596" i="1"/>
  <c r="Z1596" i="1"/>
  <c r="Y1597" i="1"/>
  <c r="Z1597" i="1"/>
  <c r="Y1598" i="1"/>
  <c r="Z1598" i="1"/>
  <c r="Y1599" i="1"/>
  <c r="Z1599" i="1"/>
  <c r="Y1600" i="1"/>
  <c r="Z1600" i="1"/>
  <c r="Y1601" i="1"/>
  <c r="Z1601" i="1"/>
  <c r="Y1602" i="1"/>
  <c r="Z1602" i="1"/>
  <c r="Y1603" i="1"/>
  <c r="Z1603" i="1"/>
  <c r="Y1604" i="1"/>
  <c r="Z1604" i="1"/>
  <c r="Y1605" i="1"/>
  <c r="Z1605" i="1"/>
  <c r="Y1606" i="1"/>
  <c r="Z1606" i="1"/>
  <c r="Y1607" i="1"/>
  <c r="Z1607" i="1"/>
  <c r="Y1608" i="1"/>
  <c r="Z1608" i="1"/>
  <c r="Y1609" i="1"/>
  <c r="Z1609" i="1"/>
  <c r="Y1610" i="1"/>
  <c r="Z1610" i="1"/>
  <c r="Y1611" i="1"/>
  <c r="Z1611" i="1"/>
  <c r="Y1612" i="1"/>
  <c r="Z1612" i="1"/>
  <c r="Y1613" i="1"/>
  <c r="Z1613" i="1"/>
  <c r="Y1614" i="1"/>
  <c r="Z1614" i="1"/>
  <c r="Y1615" i="1"/>
  <c r="Z1615" i="1"/>
  <c r="Y1616" i="1"/>
  <c r="Z1616" i="1"/>
  <c r="Y1617" i="1"/>
  <c r="Z1617" i="1"/>
  <c r="Y1618" i="1"/>
  <c r="Z1618" i="1"/>
  <c r="Y1619" i="1"/>
  <c r="Z1619" i="1"/>
  <c r="Y1620" i="1"/>
  <c r="Z1620" i="1"/>
  <c r="Y1621" i="1"/>
  <c r="Z1621" i="1"/>
  <c r="Y1622" i="1"/>
  <c r="Z1622" i="1"/>
  <c r="Y1623" i="1"/>
  <c r="Z1623" i="1"/>
  <c r="Y1624" i="1"/>
  <c r="Z1624" i="1"/>
  <c r="Y1625" i="1"/>
  <c r="Z1625" i="1"/>
  <c r="Y1626" i="1"/>
  <c r="Z1626" i="1"/>
  <c r="Y1627" i="1"/>
  <c r="Z1627" i="1"/>
  <c r="Y1628" i="1"/>
  <c r="Z1628" i="1"/>
  <c r="Y1629" i="1"/>
  <c r="Z1629" i="1"/>
  <c r="Y1630" i="1"/>
  <c r="Z1630" i="1"/>
  <c r="Y1631" i="1"/>
  <c r="Z1631" i="1"/>
  <c r="Y1632" i="1"/>
  <c r="Z1632" i="1"/>
  <c r="Y1633" i="1"/>
  <c r="Z1633" i="1"/>
  <c r="Y1634" i="1"/>
  <c r="Z1634" i="1"/>
  <c r="Y1635" i="1"/>
  <c r="Z1635" i="1"/>
  <c r="Y1636" i="1"/>
  <c r="Z1636" i="1"/>
  <c r="Y1637" i="1"/>
  <c r="Z1637" i="1"/>
  <c r="Y1638" i="1"/>
  <c r="Z1638" i="1"/>
  <c r="Y1639" i="1"/>
  <c r="Z1639" i="1"/>
  <c r="Y1640" i="1"/>
  <c r="Z1640" i="1"/>
  <c r="Y1641" i="1"/>
  <c r="Z1641" i="1"/>
  <c r="Y1642" i="1"/>
  <c r="Z1642" i="1"/>
  <c r="Y1643" i="1"/>
  <c r="Z1643" i="1"/>
  <c r="Y1644" i="1"/>
  <c r="Z1644" i="1"/>
  <c r="Y1645" i="1"/>
  <c r="Z1645" i="1"/>
  <c r="Y1646" i="1"/>
  <c r="Z1646" i="1"/>
  <c r="Y1647" i="1"/>
  <c r="Z1647" i="1"/>
  <c r="Y1648" i="1"/>
  <c r="Z1648" i="1"/>
  <c r="Y1649" i="1"/>
  <c r="Z1649" i="1"/>
  <c r="Y1650" i="1"/>
  <c r="Z1650" i="1"/>
  <c r="Y1651" i="1"/>
  <c r="Z1651" i="1"/>
  <c r="Y1652" i="1"/>
  <c r="Z1652" i="1"/>
  <c r="Y1653" i="1"/>
  <c r="Z1653" i="1"/>
  <c r="Y1654" i="1"/>
  <c r="Z1654" i="1"/>
  <c r="Y1655" i="1"/>
  <c r="Z1655" i="1"/>
  <c r="Y1656" i="1"/>
  <c r="Z1656" i="1"/>
  <c r="Y1657" i="1"/>
  <c r="Z1657" i="1"/>
  <c r="Y1658" i="1"/>
  <c r="Z1658" i="1"/>
  <c r="Y1659" i="1"/>
  <c r="Z1659" i="1"/>
  <c r="Y1660" i="1"/>
  <c r="Z1660" i="1"/>
  <c r="Y1661" i="1"/>
  <c r="Z1661" i="1"/>
  <c r="Y1662" i="1"/>
  <c r="Z1662" i="1"/>
  <c r="Y1663" i="1"/>
  <c r="Z1663" i="1"/>
  <c r="Y1664" i="1"/>
  <c r="Z1664" i="1"/>
  <c r="Y1665" i="1"/>
  <c r="Z1665" i="1"/>
  <c r="Y1666" i="1"/>
  <c r="Z1666" i="1"/>
  <c r="Y1667" i="1"/>
  <c r="Z1667" i="1"/>
  <c r="Y1668" i="1"/>
  <c r="Z1668" i="1"/>
  <c r="Y1669" i="1"/>
  <c r="Z1669" i="1"/>
  <c r="Y1670" i="1"/>
  <c r="Z1670" i="1"/>
  <c r="Y1671" i="1"/>
  <c r="Z1671" i="1"/>
  <c r="Y1672" i="1"/>
  <c r="Z1672" i="1"/>
  <c r="Y1673" i="1"/>
  <c r="Z1673" i="1"/>
  <c r="Y1674" i="1"/>
  <c r="Z1674" i="1"/>
  <c r="Y1675" i="1"/>
  <c r="Z1675" i="1"/>
  <c r="Y1676" i="1"/>
  <c r="Z1676" i="1"/>
  <c r="Y1677" i="1"/>
  <c r="Z1677" i="1"/>
  <c r="Y1678" i="1"/>
  <c r="Z1678" i="1"/>
  <c r="Y1679" i="1"/>
  <c r="Z1679" i="1"/>
  <c r="Y1680" i="1"/>
  <c r="Z1680" i="1"/>
  <c r="Y1681" i="1"/>
  <c r="Z1681" i="1"/>
  <c r="Y1682" i="1"/>
  <c r="Z1682" i="1"/>
  <c r="Y5" i="1"/>
  <c r="Z5" i="1"/>
  <c r="Y6" i="1"/>
  <c r="Z6" i="1"/>
  <c r="Y7" i="1"/>
  <c r="Z7" i="1"/>
  <c r="Y8" i="1"/>
  <c r="Z8" i="1"/>
  <c r="Y9" i="1"/>
  <c r="Z9" i="1"/>
  <c r="Y10" i="1"/>
  <c r="Z10" i="1"/>
  <c r="Y11" i="1"/>
  <c r="Z11" i="1"/>
  <c r="Y12" i="1"/>
  <c r="Z12" i="1"/>
  <c r="Y13" i="1"/>
  <c r="Z13" i="1"/>
  <c r="Y14" i="1"/>
  <c r="Z14" i="1"/>
  <c r="Y15" i="1"/>
  <c r="Z15" i="1"/>
  <c r="Y16" i="1"/>
  <c r="Z16" i="1"/>
  <c r="Y17" i="1"/>
  <c r="Z17" i="1"/>
  <c r="Y18" i="1"/>
  <c r="Z18" i="1"/>
  <c r="Y19" i="1"/>
  <c r="Z19" i="1"/>
  <c r="Y20" i="1"/>
  <c r="Z20" i="1"/>
  <c r="Y21" i="1"/>
  <c r="Z21" i="1"/>
  <c r="Y22" i="1"/>
  <c r="Z22" i="1"/>
  <c r="Y23" i="1"/>
  <c r="Z23" i="1"/>
  <c r="Y24" i="1"/>
  <c r="Z24" i="1"/>
  <c r="Y25" i="1"/>
  <c r="Z25" i="1"/>
  <c r="Y26" i="1"/>
  <c r="Z26" i="1"/>
  <c r="Y27" i="1"/>
  <c r="Z27" i="1"/>
  <c r="Y28" i="1"/>
  <c r="Z28" i="1"/>
  <c r="Y29" i="1"/>
  <c r="Z29" i="1"/>
  <c r="Y30" i="1"/>
  <c r="Z30" i="1"/>
  <c r="Y31" i="1"/>
  <c r="Z31" i="1"/>
  <c r="Y32" i="1"/>
  <c r="Z32" i="1"/>
  <c r="Y33" i="1"/>
  <c r="Z33" i="1"/>
  <c r="Y34" i="1"/>
  <c r="Z34" i="1"/>
  <c r="Y35" i="1"/>
  <c r="Z35" i="1"/>
  <c r="Y36" i="1"/>
  <c r="Z36" i="1"/>
  <c r="Y37" i="1"/>
  <c r="Z37" i="1"/>
  <c r="Y38" i="1"/>
  <c r="Z38" i="1"/>
  <c r="Y39" i="1"/>
  <c r="Z39" i="1"/>
  <c r="Y40" i="1"/>
  <c r="Z40" i="1"/>
  <c r="Y41" i="1"/>
  <c r="Z41" i="1"/>
  <c r="Y42" i="1"/>
  <c r="Z42" i="1"/>
  <c r="Y43" i="1"/>
  <c r="Z43" i="1"/>
  <c r="Y44" i="1"/>
  <c r="Z44" i="1"/>
  <c r="Y45" i="1"/>
  <c r="Z45" i="1"/>
  <c r="Y46" i="1"/>
  <c r="Z46" i="1"/>
  <c r="Y47" i="1"/>
  <c r="Z47" i="1"/>
  <c r="Y48" i="1"/>
  <c r="Z48" i="1"/>
  <c r="Y49" i="1"/>
  <c r="Z49" i="1"/>
  <c r="Y50" i="1"/>
  <c r="Z50" i="1"/>
  <c r="Y51" i="1"/>
  <c r="Z51" i="1"/>
  <c r="Y52" i="1"/>
  <c r="Z52" i="1"/>
  <c r="Y53" i="1"/>
  <c r="Z53" i="1"/>
  <c r="Y54" i="1"/>
  <c r="Z54" i="1"/>
  <c r="Y55" i="1"/>
  <c r="Z55" i="1"/>
  <c r="Y56" i="1"/>
  <c r="Z56" i="1"/>
  <c r="Y57" i="1"/>
  <c r="Z57" i="1"/>
  <c r="Y58" i="1"/>
  <c r="Z58" i="1"/>
  <c r="Y59" i="1"/>
  <c r="Z59" i="1"/>
  <c r="Y60" i="1"/>
  <c r="Z60" i="1"/>
  <c r="Y61" i="1"/>
  <c r="Z61" i="1"/>
  <c r="Y62" i="1"/>
  <c r="Z62" i="1"/>
  <c r="Y63" i="1"/>
  <c r="Z63" i="1"/>
  <c r="Y64" i="1"/>
  <c r="Z64" i="1"/>
  <c r="Y65" i="1"/>
  <c r="Z65" i="1"/>
  <c r="Y66" i="1"/>
  <c r="Z66" i="1"/>
  <c r="Y67" i="1"/>
  <c r="Z67" i="1"/>
  <c r="Y68" i="1"/>
  <c r="Z68" i="1"/>
  <c r="Y69" i="1"/>
  <c r="Z69" i="1"/>
  <c r="Y70" i="1"/>
  <c r="Z70" i="1"/>
  <c r="Y71" i="1"/>
  <c r="Z71" i="1"/>
  <c r="Y72" i="1"/>
  <c r="Z72" i="1"/>
  <c r="Y73" i="1"/>
  <c r="Z73" i="1"/>
  <c r="Y74" i="1"/>
  <c r="Z74" i="1"/>
  <c r="Y75" i="1"/>
  <c r="Z75" i="1"/>
  <c r="Y76" i="1"/>
  <c r="Z76" i="1"/>
  <c r="Y77" i="1"/>
  <c r="Z77" i="1"/>
  <c r="Y78" i="1"/>
  <c r="Z78" i="1"/>
  <c r="Y79" i="1"/>
  <c r="Z79" i="1"/>
  <c r="Y80" i="1"/>
  <c r="Z80" i="1"/>
  <c r="Y81" i="1"/>
  <c r="Z81" i="1"/>
  <c r="Y82" i="1"/>
  <c r="Z82" i="1"/>
  <c r="Y83" i="1"/>
  <c r="Z83" i="1"/>
  <c r="Y84" i="1"/>
  <c r="Z84" i="1"/>
  <c r="Y85" i="1"/>
  <c r="Z85" i="1"/>
  <c r="Y86" i="1"/>
  <c r="Z86" i="1"/>
  <c r="Y87" i="1"/>
  <c r="Z87" i="1"/>
  <c r="Y88" i="1"/>
  <c r="Z88" i="1"/>
  <c r="Y89" i="1"/>
  <c r="Z89" i="1"/>
  <c r="Y90" i="1"/>
  <c r="Z90" i="1"/>
  <c r="Y91" i="1"/>
  <c r="Z91" i="1"/>
  <c r="Y92" i="1"/>
  <c r="Z92" i="1"/>
  <c r="Y93" i="1"/>
  <c r="Z93" i="1"/>
  <c r="Y94" i="1"/>
  <c r="Z94" i="1"/>
  <c r="Y95" i="1"/>
  <c r="Z95" i="1"/>
  <c r="Y96" i="1"/>
  <c r="Z96" i="1"/>
  <c r="Y97" i="1"/>
  <c r="Z97" i="1"/>
  <c r="Y98" i="1"/>
  <c r="Z98" i="1"/>
  <c r="Y99" i="1"/>
  <c r="Z99" i="1"/>
  <c r="Y100" i="1"/>
  <c r="Z100" i="1"/>
  <c r="Y101" i="1"/>
  <c r="Z101" i="1"/>
  <c r="Y102" i="1"/>
  <c r="Z102" i="1"/>
  <c r="Y103" i="1"/>
  <c r="Z103" i="1"/>
  <c r="Y104" i="1"/>
  <c r="Z104" i="1"/>
  <c r="Y105" i="1"/>
  <c r="Z105" i="1"/>
  <c r="Y106" i="1"/>
  <c r="Z106" i="1"/>
  <c r="Y107" i="1"/>
  <c r="Z107" i="1"/>
  <c r="Y108" i="1"/>
  <c r="Z108" i="1"/>
  <c r="Y109" i="1"/>
  <c r="Z109" i="1"/>
  <c r="Y110" i="1"/>
  <c r="Z110" i="1"/>
  <c r="Y111" i="1"/>
  <c r="Z111" i="1"/>
  <c r="Y112" i="1"/>
  <c r="Z112" i="1"/>
  <c r="Y113" i="1"/>
  <c r="Z113" i="1"/>
  <c r="Y114" i="1"/>
  <c r="Z114" i="1"/>
  <c r="Y115" i="1"/>
  <c r="Z115" i="1"/>
  <c r="Y116" i="1"/>
  <c r="Z116" i="1"/>
  <c r="Y117" i="1"/>
  <c r="Z117" i="1"/>
  <c r="Y118" i="1"/>
  <c r="Z118" i="1"/>
  <c r="Y119" i="1"/>
  <c r="Z119" i="1"/>
  <c r="Y120" i="1"/>
  <c r="Z120" i="1"/>
  <c r="Y121" i="1"/>
  <c r="Z121" i="1"/>
  <c r="Y122" i="1"/>
  <c r="Z122" i="1"/>
  <c r="Y123" i="1"/>
  <c r="Z123" i="1"/>
  <c r="Y124" i="1"/>
  <c r="Z124" i="1"/>
  <c r="Y125" i="1"/>
  <c r="Z125" i="1"/>
  <c r="Y126" i="1"/>
  <c r="Z126" i="1"/>
  <c r="Y127" i="1"/>
  <c r="Z127" i="1"/>
  <c r="Y128" i="1"/>
  <c r="Z128" i="1"/>
  <c r="Y129" i="1"/>
  <c r="Z129" i="1"/>
  <c r="Y130" i="1"/>
  <c r="Z130" i="1"/>
  <c r="Y131" i="1"/>
  <c r="Z131" i="1"/>
  <c r="Y132" i="1"/>
  <c r="Z132" i="1"/>
  <c r="Y133" i="1"/>
  <c r="Z133" i="1"/>
  <c r="Y134" i="1"/>
  <c r="Z134" i="1"/>
  <c r="Y135" i="1"/>
  <c r="Z135" i="1"/>
  <c r="Y136" i="1"/>
  <c r="Z136" i="1"/>
  <c r="Y137" i="1"/>
  <c r="Z137" i="1"/>
  <c r="Y138" i="1"/>
  <c r="Z138" i="1"/>
  <c r="Y139" i="1"/>
  <c r="Z139" i="1"/>
  <c r="Y140" i="1"/>
  <c r="Z140" i="1"/>
  <c r="Y141" i="1"/>
  <c r="Z141" i="1"/>
  <c r="Y142" i="1"/>
  <c r="Z142" i="1"/>
  <c r="Y143" i="1"/>
  <c r="Z143" i="1"/>
  <c r="Y144" i="1"/>
  <c r="Z144" i="1"/>
  <c r="Y145" i="1"/>
  <c r="Z145" i="1"/>
  <c r="Y146" i="1"/>
  <c r="Z146" i="1"/>
  <c r="Y147" i="1"/>
  <c r="Z147" i="1"/>
  <c r="Y148" i="1"/>
  <c r="Z148" i="1"/>
  <c r="Y149" i="1"/>
  <c r="Z149" i="1"/>
  <c r="Y150" i="1"/>
  <c r="Z150" i="1"/>
  <c r="Y151" i="1"/>
  <c r="Z151" i="1"/>
  <c r="Y152" i="1"/>
  <c r="Z152" i="1"/>
  <c r="Y153" i="1"/>
  <c r="Z153" i="1"/>
  <c r="Y154" i="1"/>
  <c r="Z154" i="1"/>
  <c r="Y155" i="1"/>
  <c r="Z155" i="1"/>
  <c r="Y156" i="1"/>
  <c r="Z156" i="1"/>
  <c r="Y157" i="1"/>
  <c r="Z157" i="1"/>
  <c r="Y158" i="1"/>
  <c r="Z158" i="1"/>
  <c r="Y159" i="1"/>
  <c r="Z159" i="1"/>
  <c r="Y160" i="1"/>
  <c r="Z160" i="1"/>
  <c r="Y161" i="1"/>
  <c r="Z161" i="1"/>
  <c r="Y162" i="1"/>
  <c r="Z162" i="1"/>
  <c r="Y163" i="1"/>
  <c r="Z163" i="1"/>
  <c r="Y164" i="1"/>
  <c r="Z164" i="1"/>
  <c r="Y165" i="1"/>
  <c r="Z165" i="1"/>
  <c r="Y166" i="1"/>
  <c r="Z166" i="1"/>
  <c r="Y167" i="1"/>
  <c r="Z167" i="1"/>
  <c r="Y168" i="1"/>
  <c r="Z168" i="1"/>
  <c r="Y169" i="1"/>
  <c r="Z169" i="1"/>
  <c r="Y170" i="1"/>
  <c r="Z170" i="1"/>
  <c r="Y171" i="1"/>
  <c r="Z171" i="1"/>
  <c r="Y172" i="1"/>
  <c r="Z172" i="1"/>
  <c r="Y173" i="1"/>
  <c r="Z173" i="1"/>
  <c r="Y174" i="1"/>
  <c r="Z174" i="1"/>
  <c r="Y175" i="1"/>
  <c r="Z175" i="1"/>
  <c r="Y176" i="1"/>
  <c r="Z176" i="1"/>
  <c r="Y177" i="1"/>
  <c r="Z177" i="1"/>
  <c r="Y178" i="1"/>
  <c r="Z178" i="1"/>
  <c r="Y179" i="1"/>
  <c r="Z179" i="1"/>
  <c r="Y180" i="1"/>
  <c r="Z180" i="1"/>
  <c r="Y181" i="1"/>
  <c r="Z181" i="1"/>
  <c r="Y182" i="1"/>
  <c r="Z182" i="1"/>
  <c r="Y183" i="1"/>
  <c r="Z183" i="1"/>
  <c r="Y184" i="1"/>
  <c r="Z184" i="1"/>
  <c r="Y185" i="1"/>
  <c r="Z185" i="1"/>
  <c r="Y186" i="1"/>
  <c r="Z186" i="1"/>
  <c r="Y187" i="1"/>
  <c r="Z187" i="1"/>
  <c r="Y188" i="1"/>
  <c r="Z188" i="1"/>
  <c r="Y189" i="1"/>
  <c r="Z189" i="1"/>
  <c r="Y190" i="1"/>
  <c r="Z190" i="1"/>
  <c r="Y191" i="1"/>
  <c r="Z191" i="1"/>
  <c r="Y192" i="1"/>
  <c r="Z192" i="1"/>
  <c r="Y193" i="1"/>
  <c r="Z193" i="1"/>
  <c r="Y194" i="1"/>
  <c r="Z194" i="1"/>
  <c r="Y195" i="1"/>
  <c r="Z195" i="1"/>
  <c r="Y196" i="1"/>
  <c r="Z196" i="1"/>
  <c r="Y197" i="1"/>
  <c r="Z197" i="1"/>
  <c r="Y198" i="1"/>
  <c r="Z198" i="1"/>
  <c r="Y199" i="1"/>
  <c r="Z199" i="1"/>
  <c r="Y200" i="1"/>
  <c r="Z200" i="1"/>
  <c r="Y201" i="1"/>
  <c r="Z201" i="1"/>
  <c r="Y202" i="1"/>
  <c r="Z202" i="1"/>
  <c r="Y203" i="1"/>
  <c r="Z203" i="1"/>
  <c r="Y204" i="1"/>
  <c r="Z204" i="1"/>
  <c r="Y205" i="1"/>
  <c r="Z205" i="1"/>
  <c r="Y206" i="1"/>
  <c r="Z206" i="1"/>
  <c r="Y207" i="1"/>
  <c r="Z207" i="1"/>
  <c r="Y208" i="1"/>
  <c r="Z208" i="1"/>
  <c r="Y209" i="1"/>
  <c r="Z209" i="1"/>
  <c r="Y210" i="1"/>
  <c r="Z210" i="1"/>
  <c r="Y211" i="1"/>
  <c r="Z211" i="1"/>
  <c r="Y212" i="1"/>
  <c r="Z212" i="1"/>
  <c r="Y213" i="1"/>
  <c r="Z213" i="1"/>
  <c r="Y214" i="1"/>
  <c r="Z214" i="1"/>
  <c r="Y215" i="1"/>
  <c r="Z215" i="1"/>
  <c r="Y216" i="1"/>
  <c r="Z216" i="1"/>
  <c r="Y217" i="1"/>
  <c r="Z217" i="1"/>
  <c r="Y218" i="1"/>
  <c r="Z218" i="1"/>
  <c r="Y219" i="1"/>
  <c r="Z219" i="1"/>
  <c r="Y220" i="1"/>
  <c r="Z220" i="1"/>
  <c r="Y221" i="1"/>
  <c r="Z221" i="1"/>
  <c r="Y222" i="1"/>
  <c r="Z222" i="1"/>
  <c r="Y223" i="1"/>
  <c r="Z223" i="1"/>
  <c r="Y224" i="1"/>
  <c r="Z224" i="1"/>
  <c r="Y225" i="1"/>
  <c r="Z225" i="1"/>
  <c r="Y226" i="1"/>
  <c r="Z226" i="1"/>
  <c r="Y227" i="1"/>
  <c r="Z227" i="1"/>
  <c r="Y228" i="1"/>
  <c r="Z228" i="1"/>
  <c r="Y229" i="1"/>
  <c r="Z229" i="1"/>
  <c r="Y230" i="1"/>
  <c r="Z230" i="1"/>
  <c r="Y231" i="1"/>
  <c r="Z231" i="1"/>
  <c r="Y232" i="1"/>
  <c r="Z232" i="1"/>
  <c r="Y233" i="1"/>
  <c r="Z233" i="1"/>
  <c r="Y234" i="1"/>
  <c r="Z234" i="1"/>
  <c r="Y235" i="1"/>
  <c r="Z235" i="1"/>
  <c r="Y236" i="1"/>
  <c r="Z236" i="1"/>
  <c r="Y237" i="1"/>
  <c r="Z237" i="1"/>
  <c r="Y238" i="1"/>
  <c r="Z238" i="1"/>
  <c r="Y239" i="1"/>
  <c r="Z239" i="1"/>
  <c r="Y240" i="1"/>
  <c r="Z240" i="1"/>
  <c r="Y241" i="1"/>
  <c r="Z241" i="1"/>
  <c r="Y242" i="1"/>
  <c r="Z242" i="1"/>
  <c r="Y243" i="1"/>
  <c r="Z243" i="1"/>
  <c r="Y244" i="1"/>
  <c r="Z244" i="1"/>
  <c r="Y245" i="1"/>
  <c r="Z245" i="1"/>
  <c r="Y246" i="1"/>
  <c r="Z246" i="1"/>
  <c r="Y247" i="1"/>
  <c r="Z247" i="1"/>
  <c r="Y248" i="1"/>
  <c r="Z248" i="1"/>
  <c r="Y249" i="1"/>
  <c r="Z249" i="1"/>
  <c r="Y250" i="1"/>
  <c r="Z250" i="1"/>
  <c r="Y251" i="1"/>
  <c r="Z251" i="1"/>
  <c r="Y252" i="1"/>
  <c r="Z252" i="1"/>
  <c r="Y253" i="1"/>
  <c r="Z253" i="1"/>
  <c r="Y254" i="1"/>
  <c r="Z254" i="1"/>
  <c r="Y255" i="1"/>
  <c r="Z255" i="1"/>
  <c r="Y256" i="1"/>
  <c r="Z256" i="1"/>
  <c r="Y257" i="1"/>
  <c r="Z257" i="1"/>
  <c r="Y258" i="1"/>
  <c r="Z258" i="1"/>
  <c r="Y259" i="1"/>
  <c r="Z259" i="1"/>
  <c r="Y260" i="1"/>
  <c r="Z260" i="1"/>
  <c r="Y261" i="1"/>
  <c r="Z261" i="1"/>
  <c r="Y262" i="1"/>
  <c r="Z262" i="1"/>
  <c r="Y263" i="1"/>
  <c r="Z263" i="1"/>
  <c r="Y264" i="1"/>
  <c r="Z264" i="1"/>
  <c r="Y265" i="1"/>
  <c r="Z265" i="1"/>
  <c r="Y266" i="1"/>
  <c r="Z266" i="1"/>
  <c r="Y267" i="1"/>
  <c r="Z267" i="1"/>
  <c r="Y268" i="1"/>
  <c r="Z268" i="1"/>
  <c r="Y269" i="1"/>
  <c r="Z269" i="1"/>
  <c r="Y270" i="1"/>
  <c r="Z270" i="1"/>
  <c r="Y271" i="1"/>
  <c r="Z271" i="1"/>
  <c r="Y272" i="1"/>
  <c r="Z272" i="1"/>
  <c r="Y273" i="1"/>
  <c r="Z273" i="1"/>
  <c r="Y274" i="1"/>
  <c r="Z274" i="1"/>
  <c r="Y275" i="1"/>
  <c r="Z275" i="1"/>
  <c r="Y276" i="1"/>
  <c r="Z276" i="1"/>
  <c r="Y277" i="1"/>
  <c r="Z277" i="1"/>
  <c r="Y278" i="1"/>
  <c r="Z278" i="1"/>
  <c r="Y279" i="1"/>
  <c r="Z279" i="1"/>
  <c r="Y280" i="1"/>
  <c r="Z280" i="1"/>
  <c r="Y281" i="1"/>
  <c r="Z281" i="1"/>
  <c r="Y282" i="1"/>
  <c r="Z282" i="1"/>
  <c r="Y283" i="1"/>
  <c r="Z283" i="1"/>
  <c r="Y284" i="1"/>
  <c r="Z284" i="1"/>
  <c r="Y285" i="1"/>
  <c r="Z285" i="1"/>
  <c r="Y286" i="1"/>
  <c r="Z286" i="1"/>
  <c r="Y287" i="1"/>
  <c r="Z287" i="1"/>
  <c r="Y288" i="1"/>
  <c r="Z288" i="1"/>
  <c r="Y289" i="1"/>
  <c r="Z289" i="1"/>
  <c r="Y290" i="1"/>
  <c r="Z290" i="1"/>
  <c r="Y291" i="1"/>
  <c r="Z291" i="1"/>
  <c r="Y292" i="1"/>
  <c r="Z292" i="1"/>
  <c r="Y293" i="1"/>
  <c r="Z293" i="1"/>
  <c r="Y294" i="1"/>
  <c r="Z294" i="1"/>
  <c r="Y295" i="1"/>
  <c r="Z295" i="1"/>
  <c r="Y296" i="1"/>
  <c r="Z296" i="1"/>
  <c r="Y297" i="1"/>
  <c r="Z297" i="1"/>
  <c r="Y298" i="1"/>
  <c r="Z298" i="1"/>
  <c r="Y299" i="1"/>
  <c r="Z299" i="1"/>
  <c r="Y300" i="1"/>
  <c r="Z300" i="1"/>
  <c r="Y301" i="1"/>
  <c r="Z301" i="1"/>
  <c r="Y302" i="1"/>
  <c r="Z302" i="1"/>
  <c r="Y303" i="1"/>
  <c r="Z303" i="1"/>
  <c r="Y304" i="1"/>
  <c r="Z304" i="1"/>
  <c r="Y305" i="1"/>
  <c r="Z305" i="1"/>
  <c r="Y306" i="1"/>
  <c r="Z306" i="1"/>
  <c r="Y307" i="1"/>
  <c r="Z307" i="1"/>
  <c r="Y308" i="1"/>
  <c r="Z308" i="1"/>
  <c r="Y309" i="1"/>
  <c r="Z309" i="1"/>
  <c r="Y310" i="1"/>
  <c r="Z310" i="1"/>
  <c r="Y311" i="1"/>
  <c r="Z311" i="1"/>
  <c r="Y312" i="1"/>
  <c r="Z312" i="1"/>
  <c r="Y313" i="1"/>
  <c r="Z313" i="1"/>
  <c r="Y314" i="1"/>
  <c r="Z314" i="1"/>
  <c r="Y315" i="1"/>
  <c r="Z315" i="1"/>
  <c r="Y316" i="1"/>
  <c r="Z316" i="1"/>
  <c r="Y317" i="1"/>
  <c r="Z317" i="1"/>
  <c r="Y318" i="1"/>
  <c r="Z318" i="1"/>
  <c r="Y319" i="1"/>
  <c r="Z319" i="1"/>
  <c r="Y320" i="1"/>
  <c r="Z320" i="1"/>
  <c r="Y321" i="1"/>
  <c r="Z321" i="1"/>
  <c r="Y322" i="1"/>
  <c r="Z322" i="1"/>
  <c r="Y323" i="1"/>
  <c r="Z323" i="1"/>
  <c r="Y324" i="1"/>
  <c r="Z324" i="1"/>
  <c r="Y325" i="1"/>
  <c r="Z325" i="1"/>
  <c r="Y326" i="1"/>
  <c r="Z326" i="1"/>
  <c r="Y327" i="1"/>
  <c r="Z327" i="1"/>
  <c r="Y328" i="1"/>
  <c r="Z328" i="1"/>
  <c r="Y329" i="1"/>
  <c r="Z329" i="1"/>
  <c r="Y330" i="1"/>
  <c r="Z330" i="1"/>
  <c r="Y331" i="1"/>
  <c r="Z331" i="1"/>
  <c r="Y332" i="1"/>
  <c r="Z332" i="1"/>
  <c r="Y333" i="1"/>
  <c r="Z333" i="1"/>
  <c r="Y334" i="1"/>
  <c r="Z334" i="1"/>
  <c r="Y335" i="1"/>
  <c r="Z335" i="1"/>
  <c r="Y336" i="1"/>
  <c r="Z336" i="1"/>
  <c r="Y337" i="1"/>
  <c r="Z337" i="1"/>
  <c r="Y338" i="1"/>
  <c r="Z338" i="1"/>
  <c r="Y339" i="1"/>
  <c r="Z339" i="1"/>
  <c r="Y340" i="1"/>
  <c r="Z340" i="1"/>
  <c r="Y341" i="1"/>
  <c r="Z341" i="1"/>
  <c r="Y342" i="1"/>
  <c r="Z342" i="1"/>
  <c r="Y343" i="1"/>
  <c r="Z343" i="1"/>
  <c r="Y344" i="1"/>
  <c r="Z344" i="1"/>
  <c r="Y345" i="1"/>
  <c r="Z345" i="1"/>
  <c r="Y346" i="1"/>
  <c r="Z346" i="1"/>
  <c r="Y347" i="1"/>
  <c r="Z347" i="1"/>
  <c r="Y348" i="1"/>
  <c r="Z348" i="1"/>
  <c r="Y349" i="1"/>
  <c r="Z349" i="1"/>
  <c r="Y350" i="1"/>
  <c r="Z350" i="1"/>
  <c r="Y351" i="1"/>
  <c r="Z351" i="1"/>
  <c r="Y352" i="1"/>
  <c r="Z352" i="1"/>
  <c r="Y353" i="1"/>
  <c r="Z353" i="1"/>
  <c r="Y354" i="1"/>
  <c r="Z354" i="1"/>
  <c r="Y355" i="1"/>
  <c r="Z355" i="1"/>
  <c r="Y356" i="1"/>
  <c r="Z356" i="1"/>
  <c r="Y357" i="1"/>
  <c r="Z357" i="1"/>
  <c r="Y358" i="1"/>
  <c r="Z358" i="1"/>
  <c r="Y359" i="1"/>
  <c r="Z359" i="1"/>
  <c r="Y360" i="1"/>
  <c r="Z360" i="1"/>
  <c r="Y361" i="1"/>
  <c r="Z361" i="1"/>
  <c r="Y362" i="1"/>
  <c r="Z362" i="1"/>
  <c r="Y363" i="1"/>
  <c r="Z363" i="1"/>
  <c r="Y364" i="1"/>
  <c r="Z364" i="1"/>
  <c r="Y365" i="1"/>
  <c r="Z365" i="1"/>
  <c r="Y366" i="1"/>
  <c r="Z366" i="1"/>
  <c r="Y367" i="1"/>
  <c r="Z367" i="1"/>
  <c r="Y368" i="1"/>
  <c r="Z368" i="1"/>
  <c r="Y369" i="1"/>
  <c r="Z369" i="1"/>
  <c r="Y370" i="1"/>
  <c r="Z370" i="1"/>
  <c r="Y371" i="1"/>
  <c r="Z371" i="1"/>
  <c r="Y372" i="1"/>
  <c r="Z372" i="1"/>
  <c r="Y373" i="1"/>
  <c r="Z373" i="1"/>
  <c r="Y374" i="1"/>
  <c r="Z374" i="1"/>
  <c r="Y375" i="1"/>
  <c r="Z375" i="1"/>
  <c r="Y376" i="1"/>
  <c r="Z376" i="1"/>
  <c r="Y377" i="1"/>
  <c r="Z377" i="1"/>
  <c r="Y378" i="1"/>
  <c r="Z378" i="1"/>
  <c r="Y379" i="1"/>
  <c r="Z379" i="1"/>
  <c r="Y380" i="1"/>
  <c r="Z380" i="1"/>
  <c r="Y381" i="1"/>
  <c r="Z381" i="1"/>
  <c r="Y382" i="1"/>
  <c r="Z382" i="1"/>
  <c r="Y383" i="1"/>
  <c r="Z383" i="1"/>
  <c r="Y384" i="1"/>
  <c r="Z384" i="1"/>
  <c r="Y385" i="1"/>
  <c r="Z385" i="1"/>
  <c r="Y386" i="1"/>
  <c r="Z386" i="1"/>
  <c r="Y387" i="1"/>
  <c r="Z387" i="1"/>
  <c r="Y388" i="1"/>
  <c r="Z388" i="1"/>
  <c r="Y389" i="1"/>
  <c r="Z389" i="1"/>
  <c r="Y390" i="1"/>
  <c r="Z390" i="1"/>
  <c r="Y391" i="1"/>
  <c r="Z391" i="1"/>
  <c r="Y392" i="1"/>
  <c r="Z392" i="1"/>
  <c r="Y393" i="1"/>
  <c r="Z393" i="1"/>
  <c r="Y394" i="1"/>
  <c r="Z394" i="1"/>
  <c r="Y395" i="1"/>
  <c r="Z395" i="1"/>
  <c r="Y396" i="1"/>
  <c r="Z396" i="1"/>
  <c r="Y397" i="1"/>
  <c r="Z397" i="1"/>
  <c r="Y398" i="1"/>
  <c r="Z398" i="1"/>
  <c r="Y399" i="1"/>
  <c r="Z399" i="1"/>
  <c r="Y400" i="1"/>
  <c r="Z400" i="1"/>
  <c r="Y401" i="1"/>
  <c r="Z401" i="1"/>
  <c r="Y402" i="1"/>
  <c r="Z402" i="1"/>
  <c r="Y403" i="1"/>
  <c r="Z403" i="1"/>
  <c r="Y404" i="1"/>
  <c r="Z404" i="1"/>
  <c r="Y405" i="1"/>
  <c r="Z405" i="1"/>
  <c r="Y406" i="1"/>
  <c r="Z406" i="1"/>
  <c r="Y407" i="1"/>
  <c r="Z407" i="1"/>
  <c r="Y408" i="1"/>
  <c r="Z408" i="1"/>
  <c r="Y409" i="1"/>
  <c r="Z409" i="1"/>
  <c r="Y410" i="1"/>
  <c r="Z410" i="1"/>
  <c r="Y411" i="1"/>
  <c r="Z411" i="1"/>
  <c r="Y412" i="1"/>
  <c r="Z412" i="1"/>
  <c r="Y413" i="1"/>
  <c r="Z413" i="1"/>
  <c r="Y414" i="1"/>
  <c r="Z414" i="1"/>
  <c r="Y415" i="1"/>
  <c r="Z415" i="1"/>
  <c r="Y416" i="1"/>
  <c r="Z416" i="1"/>
  <c r="Y417" i="1"/>
  <c r="Z417" i="1"/>
  <c r="Y418" i="1"/>
  <c r="Z418" i="1"/>
  <c r="Y419" i="1"/>
  <c r="Z419" i="1"/>
  <c r="Y420" i="1"/>
  <c r="Z420" i="1"/>
  <c r="Y421" i="1"/>
  <c r="Z421" i="1"/>
  <c r="Y422" i="1"/>
  <c r="Z422" i="1"/>
  <c r="Y423" i="1"/>
  <c r="Z423" i="1"/>
  <c r="Y424" i="1"/>
  <c r="Z424" i="1"/>
  <c r="Y425" i="1"/>
  <c r="Z425" i="1"/>
  <c r="Y426" i="1"/>
  <c r="Z426" i="1"/>
  <c r="Y427" i="1"/>
  <c r="Z427" i="1"/>
  <c r="Y428" i="1"/>
  <c r="Z428" i="1"/>
  <c r="Y429" i="1"/>
  <c r="Z429" i="1"/>
  <c r="Y430" i="1"/>
  <c r="Z430" i="1"/>
  <c r="Y431" i="1"/>
  <c r="Z431" i="1"/>
  <c r="Y432" i="1"/>
  <c r="Z432" i="1"/>
  <c r="Y433" i="1"/>
  <c r="Z433" i="1"/>
  <c r="Y434" i="1"/>
  <c r="Z434" i="1"/>
  <c r="Y435" i="1"/>
  <c r="Z435" i="1"/>
  <c r="Y436" i="1"/>
  <c r="Z436" i="1"/>
  <c r="Y437" i="1"/>
  <c r="Z437" i="1"/>
  <c r="Y438" i="1"/>
  <c r="Z438" i="1"/>
  <c r="Y439" i="1"/>
  <c r="Z439" i="1"/>
  <c r="Y440" i="1"/>
  <c r="Z440" i="1"/>
  <c r="Y441" i="1"/>
  <c r="Z441" i="1"/>
  <c r="Y442" i="1"/>
  <c r="Z442" i="1"/>
  <c r="Y443" i="1"/>
  <c r="Z443" i="1"/>
  <c r="Y444" i="1"/>
  <c r="Z444" i="1"/>
  <c r="Y445" i="1"/>
  <c r="Z445" i="1"/>
  <c r="Y446" i="1"/>
  <c r="Z446" i="1"/>
  <c r="Y447" i="1"/>
  <c r="Z447" i="1"/>
  <c r="Y448" i="1"/>
  <c r="Z448" i="1"/>
  <c r="Y449" i="1"/>
  <c r="Z449" i="1"/>
  <c r="Y450" i="1"/>
  <c r="Z450" i="1"/>
  <c r="Y451" i="1"/>
  <c r="Z451" i="1"/>
  <c r="Y452" i="1"/>
  <c r="Z452" i="1"/>
  <c r="Y453" i="1"/>
  <c r="Z453" i="1"/>
  <c r="Y454" i="1"/>
  <c r="Z454" i="1"/>
  <c r="Y455" i="1"/>
  <c r="Z455" i="1"/>
  <c r="Y456" i="1"/>
  <c r="Z456" i="1"/>
  <c r="Y457" i="1"/>
  <c r="Z457" i="1"/>
  <c r="Y458" i="1"/>
  <c r="Z458" i="1"/>
  <c r="Y459" i="1"/>
  <c r="Z459" i="1"/>
  <c r="Y460" i="1"/>
  <c r="Z460" i="1"/>
  <c r="Y461" i="1"/>
  <c r="Z461" i="1"/>
  <c r="Y462" i="1"/>
  <c r="Z462" i="1"/>
  <c r="Y463" i="1"/>
  <c r="Z463" i="1"/>
  <c r="Y464" i="1"/>
  <c r="Z464" i="1"/>
  <c r="Y465" i="1"/>
  <c r="Z465" i="1"/>
  <c r="Y466" i="1"/>
  <c r="Z466" i="1"/>
  <c r="Y467" i="1"/>
  <c r="Z467" i="1"/>
  <c r="Y468" i="1"/>
  <c r="Z468" i="1"/>
  <c r="Y469" i="1"/>
  <c r="Z469" i="1"/>
  <c r="Y470" i="1"/>
  <c r="Z470" i="1"/>
  <c r="Y471" i="1"/>
  <c r="Z471" i="1"/>
  <c r="Y472" i="1"/>
  <c r="Z472" i="1"/>
  <c r="Y473" i="1"/>
  <c r="Z473" i="1"/>
  <c r="Y474" i="1"/>
  <c r="Z474" i="1"/>
  <c r="Y475" i="1"/>
  <c r="Z475" i="1"/>
  <c r="Y476" i="1"/>
  <c r="Z476" i="1"/>
  <c r="Y477" i="1"/>
  <c r="Z477" i="1"/>
  <c r="Y478" i="1"/>
  <c r="Z478" i="1"/>
  <c r="Y479" i="1"/>
  <c r="Z479" i="1"/>
  <c r="Y480" i="1"/>
  <c r="Z480" i="1"/>
  <c r="Y481" i="1"/>
  <c r="Z481" i="1"/>
  <c r="Y482" i="1"/>
  <c r="Z482" i="1"/>
  <c r="Y483" i="1"/>
  <c r="Z483" i="1"/>
  <c r="Y484" i="1"/>
  <c r="Z484" i="1"/>
  <c r="Y485" i="1"/>
  <c r="Z485" i="1"/>
  <c r="Y486" i="1"/>
  <c r="Z486" i="1"/>
  <c r="Y487" i="1"/>
  <c r="Z487" i="1"/>
  <c r="Y488" i="1"/>
  <c r="Z488" i="1"/>
  <c r="Y489" i="1"/>
  <c r="Z489" i="1"/>
  <c r="Y490" i="1"/>
  <c r="Z490" i="1"/>
  <c r="Y491" i="1"/>
  <c r="Z491" i="1"/>
  <c r="Y492" i="1"/>
  <c r="Z492" i="1"/>
  <c r="Y493" i="1"/>
  <c r="Z493" i="1"/>
  <c r="Y494" i="1"/>
  <c r="Z494" i="1"/>
  <c r="Y495" i="1"/>
  <c r="Z495" i="1"/>
  <c r="Y496" i="1"/>
  <c r="Z496" i="1"/>
  <c r="Y497" i="1"/>
  <c r="Z497" i="1"/>
  <c r="Y498" i="1"/>
  <c r="Z498" i="1"/>
  <c r="Y499" i="1"/>
  <c r="Z499" i="1"/>
  <c r="Y500" i="1"/>
  <c r="Z500" i="1"/>
  <c r="Y501" i="1"/>
  <c r="Z501" i="1"/>
  <c r="Y502" i="1"/>
  <c r="Z502" i="1"/>
  <c r="Y503" i="1"/>
  <c r="Z503" i="1"/>
  <c r="Y504" i="1"/>
  <c r="Z504" i="1"/>
  <c r="Y505" i="1"/>
  <c r="Z505" i="1"/>
  <c r="Y506" i="1"/>
  <c r="Z506" i="1"/>
  <c r="Y507" i="1"/>
  <c r="Z507" i="1"/>
  <c r="Y508" i="1"/>
  <c r="Z508" i="1"/>
  <c r="Y509" i="1"/>
  <c r="Z509" i="1"/>
  <c r="Y510" i="1"/>
  <c r="Z510" i="1"/>
  <c r="Y511" i="1"/>
  <c r="Z511" i="1"/>
  <c r="Y512" i="1"/>
  <c r="Z512" i="1"/>
  <c r="Y513" i="1"/>
  <c r="Z513" i="1"/>
  <c r="Y514" i="1"/>
  <c r="Z514" i="1"/>
  <c r="Y515" i="1"/>
  <c r="Z515" i="1"/>
  <c r="Y516" i="1"/>
  <c r="Z516" i="1"/>
  <c r="Y517" i="1"/>
  <c r="Z517" i="1"/>
  <c r="Y518" i="1"/>
  <c r="Z518" i="1"/>
  <c r="Y519" i="1"/>
  <c r="Z519" i="1"/>
  <c r="Y520" i="1"/>
  <c r="Z520" i="1"/>
  <c r="Y521" i="1"/>
  <c r="Z521" i="1"/>
  <c r="Y522" i="1"/>
  <c r="Z522" i="1"/>
  <c r="Y523" i="1"/>
  <c r="Z523" i="1"/>
  <c r="Y524" i="1"/>
  <c r="Z524" i="1"/>
  <c r="Y525" i="1"/>
  <c r="Z525" i="1"/>
  <c r="Y526" i="1"/>
  <c r="Z526" i="1"/>
  <c r="Y527" i="1"/>
  <c r="Z527" i="1"/>
  <c r="Y528" i="1"/>
  <c r="Z528" i="1"/>
  <c r="Y529" i="1"/>
  <c r="Z529" i="1"/>
  <c r="Y530" i="1"/>
  <c r="Z530" i="1"/>
  <c r="Y531" i="1"/>
  <c r="Z531" i="1"/>
  <c r="Y532" i="1"/>
  <c r="Z532" i="1"/>
  <c r="Y533" i="1"/>
  <c r="Z533" i="1"/>
  <c r="Y534" i="1"/>
  <c r="Z534" i="1"/>
  <c r="Y535" i="1"/>
  <c r="Z535" i="1"/>
  <c r="Y536" i="1"/>
  <c r="Z536" i="1"/>
  <c r="Y537" i="1"/>
  <c r="Z537" i="1"/>
  <c r="Y538" i="1"/>
  <c r="Z538" i="1"/>
  <c r="Y539" i="1"/>
  <c r="Z539" i="1"/>
  <c r="Y540" i="1"/>
  <c r="Z540" i="1"/>
  <c r="Y541" i="1"/>
  <c r="Z541" i="1"/>
  <c r="Y542" i="1"/>
  <c r="Z542" i="1"/>
  <c r="Y543" i="1"/>
  <c r="Z543" i="1"/>
  <c r="Y544" i="1"/>
  <c r="Z544" i="1"/>
  <c r="Y545" i="1"/>
  <c r="Z545" i="1"/>
  <c r="Y546" i="1"/>
  <c r="Z546" i="1"/>
  <c r="Y547" i="1"/>
  <c r="Z547" i="1"/>
  <c r="Y548" i="1"/>
  <c r="Z548" i="1"/>
  <c r="Y549" i="1"/>
  <c r="Z549" i="1"/>
  <c r="Y550" i="1"/>
  <c r="Z550" i="1"/>
  <c r="Y551" i="1"/>
  <c r="Z551" i="1"/>
  <c r="Y552" i="1"/>
  <c r="Z552" i="1"/>
  <c r="Y553" i="1"/>
  <c r="Z553" i="1"/>
  <c r="Y554" i="1"/>
  <c r="Z554" i="1"/>
  <c r="Y555" i="1"/>
  <c r="Z555" i="1"/>
  <c r="Y556" i="1"/>
  <c r="Z556" i="1"/>
  <c r="Y557" i="1"/>
  <c r="Z557" i="1"/>
  <c r="Y558" i="1"/>
  <c r="Z558" i="1"/>
  <c r="Y559" i="1"/>
  <c r="Z559" i="1"/>
  <c r="Y560" i="1"/>
  <c r="Z560" i="1"/>
  <c r="Y561" i="1"/>
  <c r="Z561" i="1"/>
  <c r="Y562" i="1"/>
  <c r="Z562" i="1"/>
  <c r="Y563" i="1"/>
  <c r="Z563" i="1"/>
  <c r="Y564" i="1"/>
  <c r="Z564" i="1"/>
  <c r="Y565" i="1"/>
  <c r="Z565" i="1"/>
  <c r="Y566" i="1"/>
  <c r="Z566" i="1"/>
  <c r="Y567" i="1"/>
  <c r="Z567" i="1"/>
  <c r="Y568" i="1"/>
  <c r="Z568" i="1"/>
  <c r="Y569" i="1"/>
  <c r="Z569" i="1"/>
  <c r="Y570" i="1"/>
  <c r="Z570" i="1"/>
  <c r="Y571" i="1"/>
  <c r="Z571" i="1"/>
  <c r="Y572" i="1"/>
  <c r="Z572" i="1"/>
  <c r="Y573" i="1"/>
  <c r="Z573" i="1"/>
  <c r="Y574" i="1"/>
  <c r="Z574" i="1"/>
  <c r="Y575" i="1"/>
  <c r="Z575" i="1"/>
  <c r="Y576" i="1"/>
  <c r="Z576" i="1"/>
  <c r="Y577" i="1"/>
  <c r="Z577" i="1"/>
  <c r="Y578" i="1"/>
  <c r="Z578" i="1"/>
  <c r="Y579" i="1"/>
  <c r="Z579" i="1"/>
  <c r="Y580" i="1"/>
  <c r="Z580" i="1"/>
  <c r="Y581" i="1"/>
  <c r="Z581" i="1"/>
  <c r="Y582" i="1"/>
  <c r="Z582" i="1"/>
  <c r="Y583" i="1"/>
  <c r="Z583" i="1"/>
  <c r="Y584" i="1"/>
  <c r="Z584" i="1"/>
  <c r="Y585" i="1"/>
  <c r="Z585" i="1"/>
  <c r="Y586" i="1"/>
  <c r="Z586" i="1"/>
  <c r="Y587" i="1"/>
  <c r="Z587" i="1"/>
  <c r="Y588" i="1"/>
  <c r="Z588" i="1"/>
  <c r="Y589" i="1"/>
  <c r="Z589" i="1"/>
  <c r="Y590" i="1"/>
  <c r="Z590" i="1"/>
  <c r="Y591" i="1"/>
  <c r="Z591" i="1"/>
  <c r="Y592" i="1"/>
  <c r="Z592" i="1"/>
  <c r="Y593" i="1"/>
  <c r="Z593" i="1"/>
  <c r="Y594" i="1"/>
  <c r="Z594" i="1"/>
  <c r="Y595" i="1"/>
  <c r="Z595" i="1"/>
  <c r="Y596" i="1"/>
  <c r="Z596" i="1"/>
  <c r="Y597" i="1"/>
  <c r="Z597" i="1"/>
  <c r="Y598" i="1"/>
  <c r="Z598" i="1"/>
  <c r="Y599" i="1"/>
  <c r="Z599" i="1"/>
  <c r="Y600" i="1"/>
  <c r="Z600" i="1"/>
  <c r="Y601" i="1"/>
  <c r="Z601" i="1"/>
  <c r="Y602" i="1"/>
  <c r="Z602" i="1"/>
  <c r="Y603" i="1"/>
  <c r="Z603" i="1"/>
  <c r="Y604" i="1"/>
  <c r="Z604" i="1"/>
  <c r="Y605" i="1"/>
  <c r="Z605" i="1"/>
  <c r="Y606" i="1"/>
  <c r="Z606" i="1"/>
  <c r="Y607" i="1"/>
  <c r="Z607" i="1"/>
  <c r="Y608" i="1"/>
  <c r="Z608" i="1"/>
  <c r="Y609" i="1"/>
  <c r="Z609" i="1"/>
  <c r="Y610" i="1"/>
  <c r="Z610" i="1"/>
  <c r="Y611" i="1"/>
  <c r="Z611" i="1"/>
  <c r="Y612" i="1"/>
  <c r="Z612" i="1"/>
  <c r="Y613" i="1"/>
  <c r="Z613" i="1"/>
  <c r="Y614" i="1"/>
  <c r="Z614" i="1"/>
  <c r="Y615" i="1"/>
  <c r="Z615" i="1"/>
  <c r="Y616" i="1"/>
  <c r="Z616" i="1"/>
  <c r="Y617" i="1"/>
  <c r="Z617" i="1"/>
  <c r="Y618" i="1"/>
  <c r="Z618" i="1"/>
  <c r="Y619" i="1"/>
  <c r="Z619" i="1"/>
  <c r="Y620" i="1"/>
  <c r="Z620" i="1"/>
  <c r="Y621" i="1"/>
  <c r="Z621" i="1"/>
  <c r="Y622" i="1"/>
  <c r="Z622" i="1"/>
  <c r="Y623" i="1"/>
  <c r="Z623" i="1"/>
  <c r="Y624" i="1"/>
  <c r="Z624" i="1"/>
  <c r="Y625" i="1"/>
  <c r="Z625" i="1"/>
  <c r="Y626" i="1"/>
  <c r="Z626" i="1"/>
  <c r="Y627" i="1"/>
  <c r="Z627" i="1"/>
  <c r="Y628" i="1"/>
  <c r="Z628" i="1"/>
  <c r="Y629" i="1"/>
  <c r="Z629" i="1"/>
  <c r="Y630" i="1"/>
  <c r="Z630" i="1"/>
  <c r="Y631" i="1"/>
  <c r="Z631" i="1"/>
  <c r="Y632" i="1"/>
  <c r="Z632" i="1"/>
  <c r="Y633" i="1"/>
  <c r="Z633" i="1"/>
  <c r="Y634" i="1"/>
  <c r="Z634" i="1"/>
  <c r="Y635" i="1"/>
  <c r="Z635" i="1"/>
  <c r="Y636" i="1"/>
  <c r="Z636" i="1"/>
  <c r="Y637" i="1"/>
  <c r="Z637" i="1"/>
  <c r="Y638" i="1"/>
  <c r="Z638" i="1"/>
  <c r="Y639" i="1"/>
  <c r="Z639" i="1"/>
  <c r="Y640" i="1"/>
  <c r="Z640" i="1"/>
  <c r="Y641" i="1"/>
  <c r="Z641" i="1"/>
  <c r="Y642" i="1"/>
  <c r="Z642" i="1"/>
  <c r="Y643" i="1"/>
  <c r="Z643" i="1"/>
  <c r="Y644" i="1"/>
  <c r="Z644" i="1"/>
  <c r="Y645" i="1"/>
  <c r="Z645" i="1"/>
  <c r="Y646" i="1"/>
  <c r="Z646" i="1"/>
  <c r="Y647" i="1"/>
  <c r="Z647" i="1"/>
  <c r="Y648" i="1"/>
  <c r="Z648" i="1"/>
  <c r="Y649" i="1"/>
  <c r="Z649" i="1"/>
  <c r="Y650" i="1"/>
  <c r="Z650" i="1"/>
  <c r="Y651" i="1"/>
  <c r="Z651" i="1"/>
  <c r="Y652" i="1"/>
  <c r="Z652" i="1"/>
  <c r="Y653" i="1"/>
  <c r="Z653" i="1"/>
  <c r="Y654" i="1"/>
  <c r="Z654" i="1"/>
  <c r="Y655" i="1"/>
  <c r="Z655" i="1"/>
  <c r="Y656" i="1"/>
  <c r="Z656" i="1"/>
  <c r="Y657" i="1"/>
  <c r="Z657" i="1"/>
  <c r="Y658" i="1"/>
  <c r="Z658" i="1"/>
  <c r="Y659" i="1"/>
  <c r="Z659" i="1"/>
  <c r="Y660" i="1"/>
  <c r="Z660" i="1"/>
  <c r="Y661" i="1"/>
  <c r="Z661" i="1"/>
  <c r="Y662" i="1"/>
  <c r="Z662" i="1"/>
  <c r="Y663" i="1"/>
  <c r="Z663" i="1"/>
  <c r="Y664" i="1"/>
  <c r="Z664" i="1"/>
  <c r="Y665" i="1"/>
  <c r="Z665" i="1"/>
  <c r="Y666" i="1"/>
  <c r="Z666" i="1"/>
  <c r="Y667" i="1"/>
  <c r="Z667" i="1"/>
  <c r="Y668" i="1"/>
  <c r="Z668" i="1"/>
  <c r="Y669" i="1"/>
  <c r="Z669" i="1"/>
  <c r="Y670" i="1"/>
  <c r="Z670" i="1"/>
  <c r="Y671" i="1"/>
  <c r="Z671" i="1"/>
  <c r="Y672" i="1"/>
  <c r="Z672" i="1"/>
  <c r="Y673" i="1"/>
  <c r="Z673" i="1"/>
  <c r="Y674" i="1"/>
  <c r="Z674" i="1"/>
  <c r="Y675" i="1"/>
  <c r="Z675" i="1"/>
  <c r="Y676" i="1"/>
  <c r="Z676" i="1"/>
  <c r="Y677" i="1"/>
  <c r="Z677" i="1"/>
  <c r="Y678" i="1"/>
  <c r="Z678" i="1"/>
  <c r="Y679" i="1"/>
  <c r="Z679" i="1"/>
  <c r="Y680" i="1"/>
  <c r="Z680" i="1"/>
  <c r="Y681" i="1"/>
  <c r="Z681" i="1"/>
  <c r="Y682" i="1"/>
  <c r="Z682" i="1"/>
  <c r="Y683" i="1"/>
  <c r="Z683" i="1"/>
  <c r="Y684" i="1"/>
  <c r="Z684" i="1"/>
  <c r="Y685" i="1"/>
  <c r="Z685" i="1"/>
  <c r="Y686" i="1"/>
  <c r="Z686" i="1"/>
  <c r="Y687" i="1"/>
  <c r="Z687" i="1"/>
  <c r="Y688" i="1"/>
  <c r="Z688" i="1"/>
  <c r="Y689" i="1"/>
  <c r="Z689" i="1"/>
  <c r="Y690" i="1"/>
  <c r="Z690" i="1"/>
  <c r="Y691" i="1"/>
  <c r="Z691" i="1"/>
  <c r="Y692" i="1"/>
  <c r="Z692" i="1"/>
  <c r="Y693" i="1"/>
  <c r="Z693" i="1"/>
  <c r="Y694" i="1"/>
  <c r="Z694" i="1"/>
  <c r="Y695" i="1"/>
  <c r="Z695" i="1"/>
  <c r="Y696" i="1"/>
  <c r="Z696" i="1"/>
  <c r="Y697" i="1"/>
  <c r="Z697" i="1"/>
  <c r="Y698" i="1"/>
  <c r="Z698" i="1"/>
  <c r="Y699" i="1"/>
  <c r="Z699" i="1"/>
  <c r="Y700" i="1"/>
  <c r="Z700" i="1"/>
  <c r="Y701" i="1"/>
  <c r="Z701" i="1"/>
  <c r="Y702" i="1"/>
  <c r="Z702" i="1"/>
  <c r="Y703" i="1"/>
  <c r="Z703" i="1"/>
  <c r="Y704" i="1"/>
  <c r="Z704" i="1"/>
  <c r="Y705" i="1"/>
  <c r="Z705" i="1"/>
  <c r="Y706" i="1"/>
  <c r="Z706" i="1"/>
  <c r="Y707" i="1"/>
  <c r="Z707" i="1"/>
  <c r="Y708" i="1"/>
  <c r="Z708" i="1"/>
  <c r="Y709" i="1"/>
  <c r="Z709" i="1"/>
  <c r="Y710" i="1"/>
  <c r="Z710" i="1"/>
  <c r="Y711" i="1"/>
  <c r="Z711" i="1"/>
  <c r="Y712" i="1"/>
  <c r="Z712" i="1"/>
  <c r="Y713" i="1"/>
  <c r="Z713" i="1"/>
  <c r="Y714" i="1"/>
  <c r="Z714" i="1"/>
  <c r="Y715" i="1"/>
  <c r="Z715" i="1"/>
  <c r="Y716" i="1"/>
  <c r="Z716" i="1"/>
  <c r="Y717" i="1"/>
  <c r="Z717" i="1"/>
  <c r="Y718" i="1"/>
  <c r="Z718" i="1"/>
  <c r="Y719" i="1"/>
  <c r="Z719" i="1"/>
  <c r="Y720" i="1"/>
  <c r="Z720" i="1"/>
  <c r="Y721" i="1"/>
  <c r="Z721" i="1"/>
  <c r="Y722" i="1"/>
  <c r="Z722" i="1"/>
  <c r="Y723" i="1"/>
  <c r="Z723" i="1"/>
  <c r="Y724" i="1"/>
  <c r="Z724" i="1"/>
  <c r="Y725" i="1"/>
  <c r="Z725" i="1"/>
  <c r="Y726" i="1"/>
  <c r="Z726" i="1"/>
  <c r="Y727" i="1"/>
  <c r="Z727" i="1"/>
  <c r="Y728" i="1"/>
  <c r="Z728" i="1"/>
  <c r="Y729" i="1"/>
  <c r="Z729" i="1"/>
  <c r="Y730" i="1"/>
  <c r="Z730" i="1"/>
  <c r="Y731" i="1"/>
  <c r="Z731" i="1"/>
  <c r="Y732" i="1"/>
  <c r="Z732" i="1"/>
  <c r="Y733" i="1"/>
  <c r="Z733" i="1"/>
  <c r="Y734" i="1"/>
  <c r="Z734" i="1"/>
  <c r="Y735" i="1"/>
  <c r="Z735" i="1"/>
  <c r="Y736" i="1"/>
  <c r="Z736" i="1"/>
  <c r="Y737" i="1"/>
  <c r="Z737" i="1"/>
  <c r="Y738" i="1"/>
  <c r="Z738" i="1"/>
  <c r="Y739" i="1"/>
  <c r="Z739" i="1"/>
  <c r="Y740" i="1"/>
  <c r="Z740" i="1"/>
  <c r="Y741" i="1"/>
  <c r="Z741" i="1"/>
  <c r="Y742" i="1"/>
  <c r="Z742" i="1"/>
  <c r="Y743" i="1"/>
  <c r="Z743" i="1"/>
  <c r="Y744" i="1"/>
  <c r="Z744" i="1"/>
  <c r="Y745" i="1"/>
  <c r="Z745" i="1"/>
  <c r="Y746" i="1"/>
  <c r="Z746" i="1"/>
  <c r="Y747" i="1"/>
  <c r="Z747" i="1"/>
  <c r="Y748" i="1"/>
  <c r="Z748" i="1"/>
  <c r="Y749" i="1"/>
  <c r="Z749" i="1"/>
  <c r="Y750" i="1"/>
  <c r="Z750" i="1"/>
  <c r="Y751" i="1"/>
  <c r="Z751" i="1"/>
  <c r="Y752" i="1"/>
  <c r="Z752" i="1"/>
  <c r="Y753" i="1"/>
  <c r="Z753" i="1"/>
  <c r="Y754" i="1"/>
  <c r="Z754" i="1"/>
  <c r="Y755" i="1"/>
  <c r="Z755" i="1"/>
  <c r="Y756" i="1"/>
  <c r="Z756" i="1"/>
  <c r="Y757" i="1"/>
  <c r="Z757" i="1"/>
  <c r="Y758" i="1"/>
  <c r="Z758" i="1"/>
  <c r="Y759" i="1"/>
  <c r="Z759" i="1"/>
  <c r="Y760" i="1"/>
  <c r="Z760" i="1"/>
  <c r="Y761" i="1"/>
  <c r="Z761" i="1"/>
  <c r="Y762" i="1"/>
  <c r="Z762" i="1"/>
  <c r="Y763" i="1"/>
  <c r="Z763" i="1"/>
  <c r="Y764" i="1"/>
  <c r="Z764" i="1"/>
  <c r="Y765" i="1"/>
  <c r="Z765" i="1"/>
  <c r="Y766" i="1"/>
  <c r="Z766" i="1"/>
  <c r="Y767" i="1"/>
  <c r="Z767" i="1"/>
  <c r="Y768" i="1"/>
  <c r="Z768" i="1"/>
  <c r="Y769" i="1"/>
  <c r="Z769" i="1"/>
  <c r="Y770" i="1"/>
  <c r="Z770" i="1"/>
  <c r="Y771" i="1"/>
  <c r="Z771" i="1"/>
  <c r="Y772" i="1"/>
  <c r="Z772" i="1"/>
  <c r="Y773" i="1"/>
  <c r="Z773" i="1"/>
  <c r="Y774" i="1"/>
  <c r="Z774" i="1"/>
  <c r="Y775" i="1"/>
  <c r="Z775" i="1"/>
  <c r="Y776" i="1"/>
  <c r="Z776" i="1"/>
  <c r="Y777" i="1"/>
  <c r="Z777" i="1"/>
  <c r="Y778" i="1"/>
  <c r="Z778" i="1"/>
  <c r="Y779" i="1"/>
  <c r="Z779" i="1"/>
  <c r="Y780" i="1"/>
  <c r="Z780" i="1"/>
  <c r="Y781" i="1"/>
  <c r="Z781" i="1"/>
  <c r="Y782" i="1"/>
  <c r="Z782" i="1"/>
  <c r="Y783" i="1"/>
  <c r="Z783" i="1"/>
  <c r="Y784" i="1"/>
  <c r="Z784" i="1"/>
  <c r="Y785" i="1"/>
  <c r="Z785" i="1"/>
  <c r="Y786" i="1"/>
  <c r="Z786" i="1"/>
  <c r="Y787" i="1"/>
  <c r="Z787" i="1"/>
  <c r="Y788" i="1"/>
  <c r="Z788" i="1"/>
  <c r="Y789" i="1"/>
  <c r="Z789" i="1"/>
  <c r="Y790" i="1"/>
  <c r="Z790" i="1"/>
  <c r="Y791" i="1"/>
  <c r="Z791" i="1"/>
  <c r="Y792" i="1"/>
  <c r="Z792" i="1"/>
  <c r="Y793" i="1"/>
  <c r="Z793" i="1"/>
  <c r="Y794" i="1"/>
  <c r="Z794" i="1"/>
  <c r="Y795" i="1"/>
  <c r="Z795" i="1"/>
  <c r="Y796" i="1"/>
  <c r="Z796" i="1"/>
  <c r="Y797" i="1"/>
  <c r="Z797" i="1"/>
  <c r="Y798" i="1"/>
  <c r="Z798" i="1"/>
  <c r="Y799" i="1"/>
  <c r="Z799" i="1"/>
  <c r="Y800" i="1"/>
  <c r="Z800" i="1"/>
  <c r="Y801" i="1"/>
  <c r="Z801" i="1"/>
  <c r="Y802" i="1"/>
  <c r="Z802" i="1"/>
  <c r="Y803" i="1"/>
  <c r="Z803" i="1"/>
  <c r="Y804" i="1"/>
  <c r="Z804" i="1"/>
  <c r="Y805" i="1"/>
  <c r="Z805" i="1"/>
  <c r="Y806" i="1"/>
  <c r="Z806" i="1"/>
  <c r="Y807" i="1"/>
  <c r="Z807" i="1"/>
  <c r="Y808" i="1"/>
  <c r="Z808" i="1"/>
  <c r="Y809" i="1"/>
  <c r="Z809" i="1"/>
  <c r="Y810" i="1"/>
  <c r="Z810" i="1"/>
  <c r="Y811" i="1"/>
  <c r="Z811" i="1"/>
  <c r="Y812" i="1"/>
  <c r="Z812" i="1"/>
  <c r="Y813" i="1"/>
  <c r="Z813" i="1"/>
  <c r="Y814" i="1"/>
  <c r="Z814" i="1"/>
  <c r="Y815" i="1"/>
  <c r="Z815" i="1"/>
  <c r="Y816" i="1"/>
  <c r="Z816" i="1"/>
  <c r="Y817" i="1"/>
  <c r="Z817" i="1"/>
  <c r="Y818" i="1"/>
  <c r="Z818" i="1"/>
  <c r="Y819" i="1"/>
  <c r="Z819" i="1"/>
  <c r="Y820" i="1"/>
  <c r="Z820" i="1"/>
  <c r="Y821" i="1"/>
  <c r="Z821" i="1"/>
  <c r="Y822" i="1"/>
  <c r="Z822" i="1"/>
  <c r="Y823" i="1"/>
  <c r="Z823" i="1"/>
  <c r="Y824" i="1"/>
  <c r="Z824" i="1"/>
  <c r="Y825" i="1"/>
  <c r="Z825" i="1"/>
  <c r="Y826" i="1"/>
  <c r="Z826" i="1"/>
  <c r="Y827" i="1"/>
  <c r="Z827" i="1"/>
  <c r="Y828" i="1"/>
  <c r="Z828" i="1"/>
  <c r="Y829" i="1"/>
  <c r="Z829" i="1"/>
  <c r="Y830" i="1"/>
  <c r="Z830" i="1"/>
  <c r="Y831" i="1"/>
  <c r="Z831" i="1"/>
  <c r="Y832" i="1"/>
  <c r="Z832" i="1"/>
  <c r="Y833" i="1"/>
  <c r="Z833" i="1"/>
  <c r="Y834" i="1"/>
  <c r="Z834" i="1"/>
  <c r="Y835" i="1"/>
  <c r="Z835" i="1"/>
  <c r="Y836" i="1"/>
  <c r="Z836" i="1"/>
  <c r="Y837" i="1"/>
  <c r="Z837" i="1"/>
  <c r="Y838" i="1"/>
  <c r="Z838" i="1"/>
  <c r="Y839" i="1"/>
  <c r="Z839" i="1"/>
  <c r="Y840" i="1"/>
  <c r="Z840" i="1"/>
  <c r="Y841" i="1"/>
  <c r="Z841" i="1"/>
  <c r="Y842" i="1"/>
  <c r="Z842" i="1"/>
  <c r="Y843" i="1"/>
  <c r="Z843" i="1"/>
  <c r="Y844" i="1"/>
  <c r="Z844" i="1"/>
  <c r="Y845" i="1"/>
  <c r="Z845" i="1"/>
  <c r="Y846" i="1"/>
  <c r="Z846" i="1"/>
  <c r="Y847" i="1"/>
  <c r="Z847" i="1"/>
  <c r="Y848" i="1"/>
  <c r="Z848" i="1"/>
  <c r="Y849" i="1"/>
  <c r="Z849" i="1"/>
  <c r="Y850" i="1"/>
  <c r="Z850" i="1"/>
  <c r="Y851" i="1"/>
  <c r="Z851" i="1"/>
  <c r="Y852" i="1"/>
  <c r="Z852" i="1"/>
  <c r="Y853" i="1"/>
  <c r="Z853" i="1"/>
  <c r="Y854" i="1"/>
  <c r="Z854" i="1"/>
  <c r="Y855" i="1"/>
  <c r="Z855" i="1"/>
  <c r="Y856" i="1"/>
  <c r="Z856" i="1"/>
  <c r="Y857" i="1"/>
  <c r="Z857" i="1"/>
  <c r="Y858" i="1"/>
  <c r="Z858" i="1"/>
  <c r="Y859" i="1"/>
  <c r="Z859" i="1"/>
  <c r="Y860" i="1"/>
  <c r="Z860" i="1"/>
  <c r="Y861" i="1"/>
  <c r="Z861" i="1"/>
  <c r="Y862" i="1"/>
  <c r="Z862" i="1"/>
  <c r="Y863" i="1"/>
  <c r="Z863" i="1"/>
  <c r="Y864" i="1"/>
  <c r="Z864" i="1"/>
  <c r="Y865" i="1"/>
  <c r="Z865" i="1"/>
  <c r="Y866" i="1"/>
  <c r="Z866" i="1"/>
  <c r="Y867" i="1"/>
  <c r="Z867" i="1"/>
  <c r="Y868" i="1"/>
  <c r="Z868" i="1"/>
  <c r="Y869" i="1"/>
  <c r="Z869" i="1"/>
  <c r="Y870" i="1"/>
  <c r="Z870" i="1"/>
  <c r="Y871" i="1"/>
  <c r="Z871" i="1"/>
  <c r="Y872" i="1"/>
  <c r="Z872" i="1"/>
  <c r="Y873" i="1"/>
  <c r="Z873" i="1"/>
  <c r="Y874" i="1"/>
  <c r="Z874" i="1"/>
  <c r="Y875" i="1"/>
  <c r="Z875" i="1"/>
  <c r="Y876" i="1"/>
  <c r="Z876" i="1"/>
  <c r="Y877" i="1"/>
  <c r="Z877" i="1"/>
  <c r="Y878" i="1"/>
  <c r="Z878" i="1"/>
  <c r="Y879" i="1"/>
  <c r="Z879" i="1"/>
  <c r="Y880" i="1"/>
  <c r="Z880" i="1"/>
  <c r="Y881" i="1"/>
  <c r="Z881" i="1"/>
  <c r="Y882" i="1"/>
  <c r="Z882" i="1"/>
  <c r="Y883" i="1"/>
  <c r="Z883" i="1"/>
  <c r="Y884" i="1"/>
  <c r="Z884" i="1"/>
  <c r="Y885" i="1"/>
  <c r="Z885" i="1"/>
  <c r="Y886" i="1"/>
  <c r="Z886" i="1"/>
  <c r="Y887" i="1"/>
  <c r="Z887" i="1"/>
  <c r="Y888" i="1"/>
  <c r="Z888" i="1"/>
  <c r="Y889" i="1"/>
  <c r="Z889" i="1"/>
  <c r="Y890" i="1"/>
  <c r="Z890" i="1"/>
  <c r="Y891" i="1"/>
  <c r="Z891" i="1"/>
  <c r="Y892" i="1"/>
  <c r="Z892" i="1"/>
  <c r="Y893" i="1"/>
  <c r="Z893" i="1"/>
  <c r="Y894" i="1"/>
  <c r="Z894" i="1"/>
  <c r="Y895" i="1"/>
  <c r="Z895" i="1"/>
  <c r="Y896" i="1"/>
  <c r="Z896" i="1"/>
  <c r="Y897" i="1"/>
  <c r="Z897" i="1"/>
  <c r="Y898" i="1"/>
  <c r="Z898" i="1"/>
  <c r="Y899" i="1"/>
  <c r="Z899" i="1"/>
  <c r="Y900" i="1"/>
  <c r="Z900" i="1"/>
  <c r="Y901" i="1"/>
  <c r="Z901" i="1"/>
  <c r="Y902" i="1"/>
  <c r="Z902" i="1"/>
  <c r="Y903" i="1"/>
  <c r="Z903" i="1"/>
  <c r="Y904" i="1"/>
  <c r="Z904" i="1"/>
  <c r="Y905" i="1"/>
  <c r="Z905" i="1"/>
  <c r="Y906" i="1"/>
  <c r="Z906" i="1"/>
  <c r="Y907" i="1"/>
  <c r="Z907" i="1"/>
  <c r="Y908" i="1"/>
  <c r="Z908" i="1"/>
  <c r="Y909" i="1"/>
  <c r="Z909" i="1"/>
  <c r="Y910" i="1"/>
  <c r="Z910" i="1"/>
  <c r="Y911" i="1"/>
  <c r="Z911" i="1"/>
  <c r="Y912" i="1"/>
  <c r="Z912" i="1"/>
  <c r="Y913" i="1"/>
  <c r="Z913" i="1"/>
  <c r="Y914" i="1"/>
  <c r="Z914" i="1"/>
  <c r="Y915" i="1"/>
  <c r="Z915" i="1"/>
  <c r="Y916" i="1"/>
  <c r="Z916" i="1"/>
  <c r="Y917" i="1"/>
  <c r="Z917" i="1"/>
  <c r="Y918" i="1"/>
  <c r="Z918" i="1"/>
  <c r="Y919" i="1"/>
  <c r="Z919" i="1"/>
  <c r="Y920" i="1"/>
  <c r="Z920" i="1"/>
  <c r="Y921" i="1"/>
  <c r="Z921" i="1"/>
  <c r="Y922" i="1"/>
  <c r="Z922" i="1"/>
  <c r="Y923" i="1"/>
  <c r="Z923" i="1"/>
  <c r="Y924" i="1"/>
  <c r="Z924" i="1"/>
  <c r="Y925" i="1"/>
  <c r="Z925" i="1"/>
  <c r="Y926" i="1"/>
  <c r="Z926" i="1"/>
  <c r="Y927" i="1"/>
  <c r="Z927" i="1"/>
  <c r="Y928" i="1"/>
  <c r="Z928" i="1"/>
  <c r="Y929" i="1"/>
  <c r="Z929" i="1"/>
  <c r="Y930" i="1"/>
  <c r="Z930" i="1"/>
  <c r="Y931" i="1"/>
  <c r="Z931" i="1"/>
  <c r="Y932" i="1"/>
  <c r="Z932" i="1"/>
  <c r="Y933" i="1"/>
  <c r="Z933" i="1"/>
  <c r="Y934" i="1"/>
  <c r="Z934" i="1"/>
  <c r="Y935" i="1"/>
  <c r="Z935" i="1"/>
  <c r="Y936" i="1"/>
  <c r="Z936" i="1"/>
  <c r="Y937" i="1"/>
  <c r="Z937" i="1"/>
  <c r="Y938" i="1"/>
  <c r="Z938" i="1"/>
  <c r="Y939" i="1"/>
  <c r="Z939" i="1"/>
  <c r="Y940" i="1"/>
  <c r="Z940" i="1"/>
  <c r="Y941" i="1"/>
  <c r="Z941" i="1"/>
  <c r="Y942" i="1"/>
  <c r="Z942" i="1"/>
  <c r="Y943" i="1"/>
  <c r="Z943" i="1"/>
  <c r="Y944" i="1"/>
  <c r="Z944" i="1"/>
  <c r="Y945" i="1"/>
  <c r="Z945" i="1"/>
  <c r="Y946" i="1"/>
  <c r="Z946" i="1"/>
  <c r="Y947" i="1"/>
  <c r="Z947" i="1"/>
  <c r="Y948" i="1"/>
  <c r="Z948" i="1"/>
  <c r="Y949" i="1"/>
  <c r="Z949" i="1"/>
  <c r="Y950" i="1"/>
  <c r="Z950" i="1"/>
  <c r="Y951" i="1"/>
  <c r="Z951" i="1"/>
  <c r="Y952" i="1"/>
  <c r="Z952" i="1"/>
  <c r="Y953" i="1"/>
  <c r="Z953" i="1"/>
  <c r="Y954" i="1"/>
  <c r="Z954" i="1"/>
  <c r="Y955" i="1"/>
  <c r="Z955" i="1"/>
  <c r="Y956" i="1"/>
  <c r="Z956" i="1"/>
  <c r="Y957" i="1"/>
  <c r="Z957" i="1"/>
  <c r="Y958" i="1"/>
  <c r="Z958" i="1"/>
  <c r="Y959" i="1"/>
  <c r="Z959" i="1"/>
  <c r="Y960" i="1"/>
  <c r="Z960" i="1"/>
  <c r="Y961" i="1"/>
  <c r="Z961" i="1"/>
  <c r="Y962" i="1"/>
  <c r="Z962" i="1"/>
  <c r="Y963" i="1"/>
  <c r="Z963" i="1"/>
  <c r="Y964" i="1"/>
  <c r="Z964" i="1"/>
  <c r="Y965" i="1"/>
  <c r="Z965" i="1"/>
  <c r="Y966" i="1"/>
  <c r="Z966" i="1"/>
  <c r="Y967" i="1"/>
  <c r="Z967" i="1"/>
  <c r="Y968" i="1"/>
  <c r="Z968" i="1"/>
  <c r="Y4" i="1"/>
  <c r="X4" i="1"/>
  <c r="X537" i="1" l="1"/>
  <c r="X732" i="1"/>
  <c r="X818" i="1"/>
  <c r="X319" i="1"/>
  <c r="X1020" i="1"/>
  <c r="X1125" i="1"/>
  <c r="X734" i="1"/>
  <c r="X1013" i="1"/>
  <c r="X1200" i="1"/>
  <c r="X215" i="1"/>
  <c r="X813" i="1"/>
  <c r="X484" i="1"/>
  <c r="X199" i="1"/>
  <c r="X110" i="1"/>
  <c r="X435" i="1"/>
  <c r="X943" i="1"/>
  <c r="X441" i="1"/>
  <c r="X598" i="1"/>
  <c r="X664" i="1"/>
  <c r="X976" i="1"/>
  <c r="X595" i="1"/>
  <c r="X521" i="1"/>
  <c r="X490" i="1"/>
  <c r="X117" i="1"/>
  <c r="X811" i="1"/>
  <c r="X1175" i="1"/>
  <c r="X223" i="1"/>
  <c r="X790" i="1"/>
  <c r="X398" i="1"/>
  <c r="X880" i="1"/>
  <c r="X1392" i="1"/>
  <c r="X1294" i="1"/>
  <c r="X1464" i="1"/>
  <c r="X941" i="1"/>
  <c r="X794" i="1"/>
  <c r="X1098" i="1"/>
  <c r="X1242" i="1"/>
  <c r="X855" i="1"/>
  <c r="X1539" i="1"/>
  <c r="X528" i="1"/>
  <c r="X1251" i="1"/>
  <c r="X752" i="1"/>
  <c r="X1269" i="1"/>
  <c r="X53" i="1"/>
  <c r="X634" i="1"/>
  <c r="X74" i="1"/>
  <c r="X157" i="1"/>
  <c r="X753" i="1"/>
  <c r="X565" i="1"/>
  <c r="X571" i="1"/>
  <c r="X1064" i="1"/>
  <c r="X228" i="1"/>
  <c r="X1217" i="1"/>
  <c r="X731" i="1"/>
  <c r="X728" i="1"/>
  <c r="X639" i="1"/>
  <c r="X318" i="1"/>
  <c r="X1435" i="1"/>
  <c r="X1099" i="1"/>
  <c r="X746" i="1"/>
  <c r="X999" i="1"/>
  <c r="X797" i="1"/>
  <c r="X1037" i="1"/>
  <c r="X966" i="1"/>
  <c r="X1222" i="1"/>
  <c r="X28" i="1"/>
  <c r="X1603" i="1"/>
  <c r="X1631" i="1"/>
  <c r="X1109" i="1"/>
  <c r="X531" i="1"/>
  <c r="X1215" i="1"/>
  <c r="X1133" i="1"/>
  <c r="X704" i="1"/>
  <c r="X800" i="1"/>
  <c r="X1090" i="1"/>
  <c r="X1561" i="1"/>
  <c r="X1479" i="1"/>
  <c r="X287" i="1"/>
  <c r="X431" i="1"/>
  <c r="X603" i="1"/>
  <c r="X699" i="1"/>
  <c r="X1303" i="1"/>
  <c r="X703" i="1"/>
  <c r="X1649" i="1"/>
  <c r="X1410" i="1"/>
  <c r="X1467" i="1"/>
  <c r="X1621" i="1"/>
  <c r="X1018" i="1"/>
  <c r="X866" i="1"/>
  <c r="X1096" i="1"/>
  <c r="X539" i="1"/>
  <c r="X1612" i="1"/>
  <c r="X688" i="1"/>
  <c r="X936" i="1"/>
  <c r="X776" i="1"/>
  <c r="X70" i="1"/>
  <c r="X230" i="1"/>
  <c r="X977" i="1"/>
  <c r="X30" i="1"/>
  <c r="X942" i="1"/>
  <c r="X59" i="1"/>
  <c r="X87" i="1"/>
  <c r="X148" i="1"/>
  <c r="X799" i="1"/>
  <c r="X900" i="1"/>
  <c r="X1499" i="1"/>
  <c r="X114" i="1"/>
  <c r="X1466" i="1"/>
  <c r="X1622" i="1"/>
  <c r="X529" i="1"/>
  <c r="X1444" i="1"/>
  <c r="X57" i="1"/>
  <c r="X23" i="1"/>
  <c r="X1012" i="1"/>
  <c r="X869" i="1"/>
  <c r="X275" i="1"/>
  <c r="X514" i="1"/>
  <c r="X593" i="1"/>
  <c r="X347" i="1"/>
  <c r="X849" i="1"/>
  <c r="X1610" i="1"/>
  <c r="X1213" i="1"/>
  <c r="X963" i="1"/>
  <c r="X738" i="1"/>
  <c r="X259" i="1"/>
  <c r="X13" i="1"/>
  <c r="X1401" i="1"/>
  <c r="X1058" i="1"/>
  <c r="X577" i="1"/>
  <c r="X605" i="1"/>
  <c r="X1105" i="1"/>
  <c r="X1512" i="1"/>
  <c r="X154" i="1"/>
  <c r="X1400" i="1"/>
  <c r="X281" i="1"/>
  <c r="X304" i="1"/>
  <c r="X97" i="1"/>
  <c r="X409" i="1"/>
  <c r="X341" i="1"/>
  <c r="X1114" i="1"/>
  <c r="X902" i="1"/>
  <c r="X1021" i="1"/>
  <c r="X1393" i="1"/>
  <c r="X190" i="1"/>
  <c r="X1039" i="1"/>
  <c r="X1030" i="1"/>
  <c r="X861" i="1"/>
  <c r="X1576" i="1"/>
  <c r="X349" i="1"/>
  <c r="X1236" i="1"/>
  <c r="X104" i="1"/>
  <c r="X830" i="1"/>
  <c r="X781" i="1"/>
  <c r="X405" i="1"/>
  <c r="X1223" i="1"/>
  <c r="X122" i="1"/>
  <c r="X879" i="1"/>
  <c r="X1589" i="1"/>
  <c r="X888" i="1"/>
  <c r="X19" i="1"/>
  <c r="X914" i="1"/>
  <c r="X1240" i="1"/>
  <c r="X1128" i="1"/>
  <c r="X1050" i="1"/>
  <c r="X921" i="1"/>
  <c r="X1408" i="1"/>
  <c r="X27" i="1"/>
  <c r="X992" i="1"/>
  <c r="X831" i="1"/>
  <c r="X1385" i="1"/>
  <c r="X536" i="1"/>
  <c r="X105" i="1"/>
  <c r="X1300" i="1"/>
  <c r="X1293" i="1"/>
  <c r="X1182" i="1"/>
  <c r="X1485" i="1"/>
  <c r="X670" i="1"/>
  <c r="X1309" i="1"/>
  <c r="X1333" i="1"/>
  <c r="X809" i="1"/>
  <c r="X1079" i="1"/>
  <c r="X14" i="1"/>
  <c r="X208" i="1"/>
  <c r="X986" i="1"/>
  <c r="X1276" i="1"/>
  <c r="X1627" i="1"/>
  <c r="X1173" i="1"/>
  <c r="X541" i="1"/>
  <c r="X1291" i="1"/>
  <c r="X1060" i="1"/>
  <c r="X1672" i="1"/>
  <c r="X1177" i="1"/>
  <c r="X709" i="1"/>
  <c r="X949" i="1"/>
  <c r="X1554" i="1"/>
  <c r="X229" i="1"/>
  <c r="X1197" i="1"/>
  <c r="X773" i="1"/>
  <c r="X1352" i="1"/>
  <c r="X909" i="1"/>
  <c r="X611" i="1"/>
  <c r="X597" i="1"/>
  <c r="X204" i="1"/>
  <c r="X970" i="1"/>
  <c r="X1100" i="1"/>
  <c r="X1121" i="1"/>
  <c r="X1184" i="1"/>
  <c r="X730" i="1"/>
  <c r="X538" i="1"/>
  <c r="X1176" i="1"/>
  <c r="X690" i="1"/>
  <c r="X1231" i="1"/>
  <c r="X804" i="1"/>
  <c r="X1141" i="1"/>
  <c r="X1630" i="1"/>
  <c r="X72" i="1"/>
  <c r="X1407" i="1"/>
  <c r="X828" i="1"/>
  <c r="X1461" i="1"/>
  <c r="X1459" i="1"/>
  <c r="X1110" i="1"/>
  <c r="X856" i="1"/>
  <c r="X86" i="1"/>
  <c r="X1388" i="1"/>
  <c r="X983" i="1"/>
  <c r="X1506" i="1"/>
  <c r="X757" i="1"/>
  <c r="X997" i="1"/>
  <c r="X159" i="1"/>
  <c r="X1202" i="1"/>
  <c r="X668" i="1"/>
  <c r="X1455" i="1"/>
  <c r="X1084" i="1"/>
  <c r="X967" i="1"/>
  <c r="X681" i="1"/>
  <c r="X937" i="1"/>
  <c r="X374" i="1"/>
  <c r="X308" i="1"/>
  <c r="X1370" i="1"/>
  <c r="X118" i="1"/>
  <c r="X115" i="1"/>
  <c r="X10" i="1"/>
  <c r="X1165" i="1"/>
  <c r="X313" i="1"/>
  <c r="X1661" i="1"/>
  <c r="X444" i="1"/>
  <c r="X88" i="1"/>
  <c r="X119" i="1"/>
  <c r="X51" i="1"/>
  <c r="X1679" i="1"/>
  <c r="X471" i="1"/>
  <c r="X152" i="1"/>
  <c r="X788" i="1"/>
  <c r="X34" i="1"/>
  <c r="X203" i="1"/>
  <c r="X1389" i="1"/>
  <c r="X576" i="1"/>
  <c r="X98" i="1"/>
  <c r="X162" i="1"/>
  <c r="X21" i="1"/>
  <c r="X40" i="1"/>
  <c r="X102" i="1"/>
  <c r="X62" i="1"/>
  <c r="X80" i="1"/>
  <c r="X870" i="1"/>
  <c r="X1112" i="1"/>
  <c r="X111" i="1"/>
  <c r="X427" i="1"/>
  <c r="X193" i="1"/>
  <c r="X658" i="1"/>
  <c r="X142" i="1"/>
  <c r="X156" i="1"/>
  <c r="X210" i="1"/>
  <c r="X79" i="1"/>
  <c r="X251" i="1"/>
  <c r="X1253" i="1"/>
  <c r="X540" i="1"/>
  <c r="X6" i="1"/>
  <c r="X250" i="1"/>
  <c r="X126" i="1"/>
  <c r="X131" i="1"/>
  <c r="X701" i="1"/>
  <c r="X234" i="1"/>
  <c r="X463" i="1"/>
  <c r="X1471" i="1"/>
  <c r="X1420" i="1"/>
  <c r="X1116" i="1"/>
  <c r="X947" i="1"/>
  <c r="X1493" i="1"/>
  <c r="X1587" i="1"/>
  <c r="X1136" i="1"/>
  <c r="X483" i="1"/>
  <c r="X1075" i="1"/>
  <c r="X220" i="1"/>
  <c r="X722" i="1"/>
  <c r="X785" i="1"/>
  <c r="X44" i="1"/>
  <c r="X881" i="1"/>
  <c r="X1168" i="1"/>
  <c r="X795" i="1"/>
  <c r="X586" i="1"/>
  <c r="X938" i="1"/>
  <c r="X744" i="1"/>
  <c r="X1052" i="1"/>
  <c r="X1065" i="1"/>
  <c r="X640" i="1"/>
  <c r="X745" i="1"/>
  <c r="X454" i="1"/>
  <c r="X16" i="1"/>
  <c r="X487" i="1"/>
  <c r="X355" i="1"/>
  <c r="X522" i="1"/>
  <c r="X100" i="1"/>
  <c r="X20" i="1"/>
  <c r="X67" i="1"/>
  <c r="X371" i="1"/>
  <c r="X1054" i="1"/>
  <c r="X1569" i="1"/>
  <c r="X1122" i="1"/>
  <c r="X713" i="1"/>
  <c r="X932" i="1"/>
  <c r="X29" i="1"/>
  <c r="X1462" i="1"/>
  <c r="X549" i="1"/>
  <c r="X1188" i="1"/>
  <c r="X1329" i="1"/>
  <c r="X1080" i="1"/>
  <c r="X450" i="1"/>
  <c r="X467" i="1"/>
  <c r="X211" i="1"/>
  <c r="X1056" i="1"/>
  <c r="X22" i="1"/>
  <c r="X1306" i="1"/>
  <c r="X1326" i="1"/>
  <c r="X1163" i="1"/>
  <c r="X43" i="1"/>
  <c r="X37" i="1"/>
  <c r="X91" i="1"/>
  <c r="X256" i="1"/>
  <c r="X322" i="1"/>
  <c r="X702" i="1"/>
  <c r="X64" i="1"/>
  <c r="X66" i="1"/>
  <c r="X685" i="1"/>
  <c r="X711" i="1"/>
  <c r="X1032" i="1"/>
  <c r="X1522" i="1"/>
  <c r="X160" i="1"/>
  <c r="X173" i="1"/>
  <c r="X73" i="1"/>
  <c r="X75" i="1"/>
  <c r="X186" i="1"/>
  <c r="X175" i="1"/>
  <c r="X241" i="1"/>
  <c r="X344" i="1"/>
  <c r="X572" i="1"/>
  <c r="X842" i="1"/>
  <c r="X607" i="1"/>
  <c r="X617" i="1"/>
  <c r="X1148" i="1"/>
  <c r="X1009" i="1"/>
  <c r="X7" i="1"/>
  <c r="X957" i="1"/>
  <c r="X495" i="1"/>
  <c r="X169" i="1"/>
  <c r="X1675" i="1"/>
  <c r="X39" i="1"/>
  <c r="X49" i="1"/>
  <c r="X238" i="1"/>
  <c r="X623" i="1"/>
  <c r="X557" i="1"/>
  <c r="X324" i="1"/>
  <c r="X305" i="1"/>
  <c r="X1427" i="1"/>
  <c r="X396" i="1"/>
  <c r="X26" i="1"/>
  <c r="X178" i="1"/>
  <c r="X810" i="1"/>
  <c r="X552" i="1"/>
  <c r="X288" i="1"/>
  <c r="X1533" i="1"/>
  <c r="X1633" i="1"/>
  <c r="X94" i="1"/>
  <c r="X65" i="1"/>
  <c r="X1503" i="1"/>
  <c r="X312" i="1"/>
  <c r="X793" i="1"/>
  <c r="X393" i="1"/>
  <c r="X939" i="1"/>
  <c r="X739" i="1"/>
  <c r="X8" i="1"/>
  <c r="X801" i="1"/>
  <c r="X390" i="1"/>
  <c r="X334" i="1"/>
  <c r="X410" i="1"/>
  <c r="X422" i="1"/>
  <c r="X940" i="1"/>
  <c r="X202" i="1"/>
  <c r="X725" i="1"/>
  <c r="X269" i="1"/>
  <c r="X1261" i="1"/>
  <c r="X15" i="1"/>
  <c r="X45" i="1"/>
  <c r="X389" i="1"/>
  <c r="X501" i="1"/>
  <c r="X136" i="1"/>
  <c r="X645" i="1"/>
  <c r="X283" i="1"/>
  <c r="X386" i="1"/>
  <c r="X610" i="1"/>
  <c r="X510" i="1"/>
  <c r="X338" i="1"/>
  <c r="X180" i="1"/>
  <c r="X194" i="1"/>
  <c r="X558" i="1"/>
  <c r="X416" i="1"/>
  <c r="X47" i="1"/>
  <c r="X273" i="1"/>
  <c r="X460" i="1"/>
  <c r="X768" i="1"/>
  <c r="X420" i="1"/>
  <c r="X1373" i="1"/>
  <c r="X1008" i="1"/>
  <c r="X494" i="1"/>
  <c r="X292" i="1"/>
  <c r="X726" i="1"/>
  <c r="X252" i="1"/>
  <c r="X1003" i="1"/>
  <c r="X31" i="1"/>
  <c r="X906" i="1"/>
  <c r="X503" i="1"/>
  <c r="X147" i="1"/>
  <c r="X225" i="1"/>
  <c r="X421" i="1"/>
  <c r="X414" i="1"/>
  <c r="X559" i="1"/>
  <c r="X989" i="1"/>
  <c r="X446" i="1"/>
  <c r="X672" i="1"/>
  <c r="X700" i="1"/>
  <c r="X1157" i="1"/>
  <c r="X11" i="1"/>
  <c r="X1266" i="1"/>
  <c r="X805" i="1"/>
  <c r="X188" i="1"/>
  <c r="X1247" i="1"/>
  <c r="X507" i="1"/>
  <c r="X56" i="1"/>
  <c r="X678" i="1"/>
  <c r="X128" i="1"/>
  <c r="X796" i="1"/>
  <c r="X733" i="1"/>
  <c r="X179" i="1"/>
  <c r="X1487" i="1"/>
  <c r="X301" i="1"/>
  <c r="X262" i="1"/>
  <c r="X479" i="1"/>
  <c r="X554" i="1"/>
  <c r="X470" i="1"/>
  <c r="X608" i="1"/>
  <c r="X364" i="1"/>
  <c r="X499" i="1"/>
  <c r="X464" i="1"/>
  <c r="X476" i="1"/>
  <c r="X1031" i="1"/>
  <c r="X1476" i="1"/>
  <c r="X282" i="1"/>
  <c r="X149" i="1"/>
  <c r="X150" i="1"/>
  <c r="X348" i="1"/>
  <c r="X81" i="1"/>
  <c r="X1180" i="1"/>
  <c r="X808" i="1"/>
  <c r="X956" i="1"/>
  <c r="X676" i="1"/>
  <c r="X1323" i="1"/>
  <c r="X363" i="1"/>
  <c r="X710" i="1"/>
  <c r="X579" i="1"/>
  <c r="X289" i="1"/>
  <c r="X278" i="1"/>
  <c r="X353" i="1"/>
  <c r="X35" i="1"/>
  <c r="X184" i="1"/>
  <c r="X1458" i="1"/>
  <c r="X1057" i="1"/>
  <c r="X778" i="1"/>
  <c r="X1473" i="1"/>
  <c r="X534" i="1"/>
  <c r="X255" i="1"/>
  <c r="X875" i="1"/>
  <c r="X71" i="1"/>
  <c r="X661" i="1"/>
  <c r="X859" i="1"/>
  <c r="X1513" i="1"/>
  <c r="X584" i="1"/>
  <c r="X675" i="1"/>
  <c r="X1048" i="1"/>
  <c r="X1478" i="1"/>
  <c r="X512" i="1"/>
  <c r="X1102" i="1"/>
  <c r="X798" i="1"/>
  <c r="X429" i="1"/>
  <c r="X823" i="1"/>
  <c r="X592" i="1"/>
  <c r="X707" i="1"/>
  <c r="X524" i="1"/>
  <c r="X370" i="1"/>
  <c r="X1167" i="1"/>
  <c r="X874" i="1"/>
  <c r="X566" i="1"/>
  <c r="X346" i="1"/>
  <c r="X385" i="1"/>
  <c r="X832" i="1"/>
  <c r="X621" i="1"/>
  <c r="X570" i="1"/>
  <c r="X551" i="1"/>
  <c r="X350" i="1"/>
  <c r="X1397" i="1"/>
  <c r="X323" i="1"/>
  <c r="X340" i="1"/>
  <c r="X9" i="1"/>
  <c r="X451" i="1"/>
  <c r="X505" i="1"/>
  <c r="X198" i="1"/>
  <c r="X158" i="1"/>
  <c r="X641" i="1"/>
  <c r="X677" i="1"/>
  <c r="X1216" i="1"/>
  <c r="X387" i="1"/>
  <c r="X860" i="1"/>
  <c r="X719" i="1"/>
  <c r="X277" i="1"/>
  <c r="X207" i="1"/>
  <c r="X257" i="1"/>
  <c r="X17" i="1"/>
  <c r="X290" i="1"/>
  <c r="X231" i="1"/>
  <c r="X237" i="1"/>
  <c r="X508" i="1"/>
  <c r="X1123" i="1"/>
  <c r="X214" i="1"/>
  <c r="X107" i="1"/>
  <c r="X433" i="1"/>
  <c r="X574" i="1"/>
  <c r="X221" i="1"/>
  <c r="X525" i="1"/>
  <c r="X226" i="1"/>
  <c r="X362" i="1"/>
  <c r="X309" i="1"/>
  <c r="X293" i="1"/>
  <c r="X343" i="1"/>
  <c r="X400" i="1"/>
  <c r="X698" i="1"/>
  <c r="X235" i="1"/>
  <c r="X95" i="1"/>
  <c r="X368" i="1"/>
  <c r="X585" i="1"/>
  <c r="X253" i="1"/>
  <c r="X167" i="1"/>
  <c r="X406" i="1"/>
  <c r="X1044" i="1"/>
  <c r="X469" i="1"/>
  <c r="X1077" i="1"/>
  <c r="X458" i="1"/>
  <c r="X354" i="1"/>
  <c r="X468" i="1"/>
  <c r="X981" i="1"/>
  <c r="X85" i="1"/>
  <c r="X153" i="1"/>
  <c r="X108" i="1"/>
  <c r="X1053" i="1"/>
  <c r="X727" i="1"/>
  <c r="X335" i="1"/>
  <c r="X500" i="1"/>
  <c r="X1074" i="1"/>
  <c r="X563" i="1"/>
  <c r="X436" i="1"/>
  <c r="X1431" i="1"/>
  <c r="X486" i="1"/>
  <c r="X276" i="1"/>
  <c r="X163" i="1"/>
  <c r="X76" i="1"/>
  <c r="X600" i="1"/>
  <c r="X1225" i="1"/>
  <c r="X1428" i="1"/>
  <c r="X1411" i="1"/>
  <c r="X845" i="1"/>
  <c r="X82" i="1"/>
  <c r="X116" i="1"/>
  <c r="X575" i="1"/>
  <c r="X358" i="1"/>
  <c r="X326" i="1"/>
  <c r="X268" i="1"/>
  <c r="X518" i="1"/>
  <c r="X155" i="1"/>
  <c r="X383" i="1"/>
  <c r="X430" i="1"/>
  <c r="X320" i="1"/>
  <c r="X54" i="1"/>
  <c r="X716" i="1"/>
  <c r="X568" i="1"/>
  <c r="X413" i="1"/>
  <c r="X1541" i="1"/>
  <c r="X437" i="1"/>
  <c r="X412" i="1"/>
  <c r="X475" i="1"/>
  <c r="X99" i="1"/>
  <c r="X648" i="1"/>
  <c r="X365" i="1"/>
  <c r="X684" i="1"/>
  <c r="X550" i="1"/>
  <c r="X714" i="1"/>
  <c r="X771" i="1"/>
  <c r="X535" i="1"/>
  <c r="X915" i="1"/>
  <c r="X394" i="1"/>
  <c r="X345" i="1"/>
  <c r="X418" i="1"/>
  <c r="X962" i="1"/>
  <c r="X32" i="1"/>
  <c r="X372" i="1"/>
  <c r="X497" i="1"/>
  <c r="X750" i="1"/>
  <c r="X93" i="1"/>
  <c r="X663" i="1"/>
  <c r="X1159" i="1"/>
  <c r="X41" i="1"/>
  <c r="X356" i="1"/>
  <c r="X560" i="1"/>
  <c r="X615" i="1"/>
  <c r="X1028" i="1"/>
  <c r="X857" i="1"/>
  <c r="X511" i="1"/>
  <c r="X330" i="1"/>
  <c r="X517" i="1"/>
  <c r="X352" i="1"/>
  <c r="X833" i="1"/>
  <c r="X1229" i="1"/>
  <c r="X222" i="1"/>
  <c r="X359" i="1"/>
  <c r="X236" i="1"/>
  <c r="X192" i="1"/>
  <c r="X106" i="1"/>
  <c r="X1556" i="1"/>
  <c r="X206" i="1"/>
  <c r="X407" i="1"/>
  <c r="X625" i="1"/>
  <c r="X590" i="1"/>
  <c r="X161" i="1"/>
  <c r="X92" i="1"/>
  <c r="X654" i="1"/>
  <c r="X478" i="1"/>
  <c r="X263" i="1"/>
  <c r="X580" i="1"/>
  <c r="X457" i="1"/>
  <c r="X316" i="1"/>
  <c r="X426" i="1"/>
  <c r="X201" i="1"/>
  <c r="X631" i="1"/>
  <c r="X1586" i="1"/>
  <c r="X300" i="1"/>
  <c r="X911" i="1"/>
  <c r="X442" i="1"/>
  <c r="X1144" i="1"/>
  <c r="X991" i="1"/>
  <c r="X121" i="1"/>
  <c r="X265" i="1"/>
  <c r="X1413" i="1"/>
  <c r="X1143" i="1"/>
  <c r="X636" i="1"/>
  <c r="X1153" i="1"/>
  <c r="X96" i="1"/>
  <c r="X825" i="1"/>
  <c r="X1193" i="1"/>
  <c r="X404" i="1"/>
  <c r="X959" i="1"/>
  <c r="X1361" i="1"/>
  <c r="X1316" i="1"/>
  <c r="X827" i="1"/>
  <c r="X1258" i="1"/>
  <c r="X898" i="1"/>
  <c r="X384" i="1"/>
  <c r="X819" i="1"/>
  <c r="X1335" i="1"/>
  <c r="X544" i="1"/>
  <c r="X493" i="1"/>
  <c r="X1221" i="1"/>
  <c r="X582" i="1"/>
  <c r="X415" i="1"/>
  <c r="X1049" i="1"/>
  <c r="X542" i="1"/>
  <c r="X472" i="1"/>
  <c r="X224" i="1"/>
  <c r="X1201" i="1"/>
  <c r="X1298" i="1"/>
  <c r="X1421" i="1"/>
  <c r="X164" i="1"/>
  <c r="X758" i="1"/>
  <c r="X689" i="1"/>
  <c r="X1228" i="1"/>
  <c r="X735" i="1"/>
  <c r="X666" i="1"/>
  <c r="X1035" i="1"/>
  <c r="X1609" i="1"/>
  <c r="X438" i="1"/>
  <c r="X820" i="1"/>
  <c r="X1078" i="1"/>
  <c r="X643" i="1"/>
  <c r="X803" i="1"/>
  <c r="X697" i="1"/>
  <c r="X1042" i="1"/>
  <c r="X1322" i="1"/>
  <c r="X474" i="1"/>
  <c r="X258" i="1"/>
  <c r="X523" i="1"/>
  <c r="X101" i="1"/>
  <c r="X852" i="1"/>
  <c r="X50" i="1"/>
  <c r="X691" i="1"/>
  <c r="X929" i="1"/>
  <c r="X1562" i="1"/>
  <c r="X143" i="1"/>
  <c r="X723" i="1"/>
  <c r="X1425" i="1"/>
  <c r="X1490" i="1"/>
  <c r="X717" i="1"/>
  <c r="X294" i="1"/>
  <c r="X137" i="1"/>
  <c r="X298" i="1"/>
  <c r="X296" i="1"/>
  <c r="X77" i="1"/>
  <c r="X448" i="1"/>
  <c r="X882" i="1"/>
  <c r="X680" i="1"/>
  <c r="X1214" i="1"/>
  <c r="X144" i="1"/>
  <c r="X325" i="1"/>
  <c r="X401" i="1"/>
  <c r="X1520" i="1"/>
  <c r="X543" i="1"/>
  <c r="X1029" i="1"/>
  <c r="X737" i="1"/>
  <c r="X165" i="1"/>
  <c r="X829" i="1"/>
  <c r="X485" i="1"/>
  <c r="X743" i="1"/>
  <c r="X1438" i="1"/>
  <c r="X491" i="1"/>
  <c r="X419" i="1"/>
  <c r="X764" i="1"/>
  <c r="X1226" i="1"/>
  <c r="X545" i="1"/>
  <c r="X317" i="1"/>
  <c r="X181" i="1"/>
  <c r="X878" i="1"/>
  <c r="X284" i="1"/>
  <c r="X378" i="1"/>
  <c r="X145" i="1"/>
  <c r="X889" i="1"/>
  <c r="X1313" i="1"/>
  <c r="X1156" i="1"/>
  <c r="X1315" i="1"/>
  <c r="X817" i="1"/>
  <c r="X546" i="1"/>
  <c r="X191" i="1"/>
  <c r="X243" i="1"/>
  <c r="X628" i="1"/>
  <c r="X5" i="1"/>
  <c r="X1414" i="1"/>
  <c r="X1150" i="1"/>
  <c r="X125" i="1"/>
  <c r="X946" i="1"/>
  <c r="X217" i="1"/>
  <c r="X373" i="1"/>
  <c r="X113" i="1"/>
  <c r="X367" i="1"/>
  <c r="X395" i="1"/>
  <c r="X789" i="1"/>
  <c r="X1186" i="1"/>
  <c r="X993" i="1"/>
  <c r="X637" i="1"/>
  <c r="X960" i="1"/>
  <c r="X227" i="1"/>
  <c r="X1093" i="1"/>
  <c r="X933" i="1"/>
  <c r="X919" i="1"/>
  <c r="X270" i="1"/>
  <c r="X332" i="1"/>
  <c r="X802" i="1"/>
  <c r="X618" i="1"/>
  <c r="X1199" i="1"/>
  <c r="X424" i="1"/>
  <c r="X1272" i="1"/>
  <c r="X626" i="1"/>
  <c r="X655" i="1"/>
  <c r="X616" i="1"/>
  <c r="X669" i="1"/>
  <c r="X209" i="1"/>
  <c r="X899" i="1"/>
  <c r="X822" i="1"/>
  <c r="X1062" i="1"/>
  <c r="X286" i="1"/>
  <c r="X816" i="1"/>
  <c r="X261" i="1"/>
  <c r="X239" i="1"/>
  <c r="X594" i="1"/>
  <c r="X1172" i="1"/>
  <c r="X622" i="1"/>
  <c r="X526" i="1"/>
  <c r="X176" i="1"/>
  <c r="X1355" i="1"/>
  <c r="X1071" i="1"/>
  <c r="X984" i="1"/>
  <c r="X1178" i="1"/>
  <c r="X665" i="1"/>
  <c r="X612" i="1"/>
  <c r="X742" i="1"/>
  <c r="X123" i="1"/>
  <c r="X1367" i="1"/>
  <c r="X533" i="1"/>
  <c r="X1101" i="1"/>
  <c r="X339" i="1"/>
  <c r="X583" i="1"/>
  <c r="X388" i="1"/>
  <c r="X649" i="1"/>
  <c r="X1207" i="1"/>
  <c r="X138" i="1"/>
  <c r="X990" i="1"/>
  <c r="X1146" i="1"/>
  <c r="X772" i="1"/>
  <c r="X1551" i="1"/>
  <c r="X1117" i="1"/>
  <c r="X1501" i="1"/>
  <c r="X1538" i="1"/>
  <c r="X659" i="1"/>
  <c r="X1036" i="1"/>
  <c r="X83" i="1"/>
  <c r="X635" i="1"/>
  <c r="X1311" i="1"/>
  <c r="X1033" i="1"/>
  <c r="X1256" i="1"/>
  <c r="X171" i="1"/>
  <c r="X1204" i="1"/>
  <c r="X1320" i="1"/>
  <c r="X1404" i="1"/>
  <c r="X456" i="1"/>
  <c r="X1046" i="1"/>
  <c r="X975" i="1"/>
  <c r="X1536" i="1"/>
  <c r="X439" i="1"/>
  <c r="X52" i="1"/>
  <c r="X806" i="1"/>
  <c r="X904" i="1"/>
  <c r="X1463" i="1"/>
  <c r="X774" i="1"/>
  <c r="X299" i="1"/>
  <c r="X862" i="1"/>
  <c r="X647" i="1"/>
  <c r="X280" i="1"/>
  <c r="X657" i="1"/>
  <c r="X918" i="1"/>
  <c r="X934" i="1"/>
  <c r="X901" i="1"/>
  <c r="X1290" i="1"/>
  <c r="X777" i="1"/>
  <c r="X1001" i="1"/>
  <c r="X321" i="1"/>
  <c r="X1194" i="1"/>
  <c r="X885" i="1"/>
  <c r="X749" i="1"/>
  <c r="X1246" i="1"/>
  <c r="X327" i="1"/>
  <c r="X1051" i="1"/>
  <c r="X1349" i="1"/>
  <c r="X682" i="1"/>
  <c r="X767" i="1"/>
  <c r="X1583" i="1"/>
  <c r="X247" i="1"/>
  <c r="X306" i="1"/>
  <c r="X291" i="1"/>
  <c r="X182" i="1"/>
  <c r="X18" i="1"/>
  <c r="X504" i="1"/>
  <c r="X826" i="1"/>
  <c r="X1617" i="1"/>
  <c r="X488" i="1"/>
  <c r="X297" i="1"/>
  <c r="X33" i="1"/>
  <c r="X1465" i="1"/>
  <c r="X519" i="1"/>
  <c r="X953" i="1"/>
  <c r="X1440" i="1"/>
  <c r="X1368" i="1"/>
  <c r="X917" i="1"/>
  <c r="X428" i="1"/>
  <c r="X633" i="1"/>
  <c r="X369" i="1"/>
  <c r="X766" i="1"/>
  <c r="X1208" i="1"/>
  <c r="X958" i="1"/>
  <c r="X218" i="1"/>
  <c r="X1135" i="1"/>
  <c r="X1582" i="1"/>
  <c r="X1415" i="1"/>
  <c r="X692" i="1"/>
  <c r="X25" i="1"/>
  <c r="X619" i="1"/>
  <c r="X662" i="1"/>
  <c r="X1559" i="1"/>
  <c r="X279" i="1"/>
  <c r="X965" i="1"/>
  <c r="X1259" i="1"/>
  <c r="X954" i="1"/>
  <c r="X1295" i="1"/>
  <c r="X642" i="1"/>
  <c r="X1026" i="1"/>
  <c r="X715" i="1"/>
  <c r="X311" i="1"/>
  <c r="X944" i="1"/>
  <c r="X762" i="1"/>
  <c r="X782" i="1"/>
  <c r="X651" i="1"/>
  <c r="X310" i="1"/>
  <c r="X423" i="1"/>
  <c r="X740" i="1"/>
  <c r="X135" i="1"/>
  <c r="X908" i="1"/>
  <c r="X1067" i="1"/>
  <c r="X1234" i="1"/>
  <c r="X988" i="1"/>
  <c r="X985" i="1"/>
  <c r="X891" i="1"/>
  <c r="X196" i="1"/>
  <c r="X994" i="1"/>
  <c r="X462" i="1"/>
  <c r="X694" i="1"/>
  <c r="X440" i="1"/>
  <c r="X361" i="1"/>
  <c r="X1579" i="1"/>
  <c r="X1283" i="1"/>
  <c r="X1511" i="1"/>
  <c r="X360" i="1"/>
  <c r="X1262" i="1"/>
  <c r="X838" i="1"/>
  <c r="X139" i="1"/>
  <c r="X480" i="1"/>
  <c r="X928" i="1"/>
  <c r="X399" i="1"/>
  <c r="X892" i="1"/>
  <c r="X1254" i="1"/>
  <c r="X1014" i="1"/>
  <c r="X1529" i="1"/>
  <c r="X1599" i="1"/>
  <c r="X1353" i="1"/>
  <c r="X1557" i="1"/>
  <c r="X520" i="1"/>
  <c r="X1104" i="1"/>
  <c r="X498" i="1"/>
  <c r="X408" i="1"/>
  <c r="X285" i="1"/>
  <c r="X455" i="1"/>
  <c r="X756" i="1"/>
  <c r="X858" i="1"/>
  <c r="X1314" i="1"/>
  <c r="X843" i="1"/>
  <c r="X961" i="1"/>
  <c r="X177" i="1"/>
  <c r="X1429" i="1"/>
  <c r="X432" i="1"/>
  <c r="X851" i="1"/>
  <c r="X489" i="1"/>
  <c r="X854" i="1"/>
  <c r="X1378" i="1"/>
  <c r="X1454" i="1"/>
  <c r="X1543" i="1"/>
  <c r="X812" i="1"/>
  <c r="X883" i="1"/>
  <c r="X696" i="1"/>
  <c r="X887" i="1"/>
  <c r="X950" i="1"/>
  <c r="X274" i="1"/>
  <c r="X477" i="1"/>
  <c r="X302" i="1"/>
  <c r="X1307" i="1"/>
  <c r="X606" i="1"/>
  <c r="X1015" i="1"/>
  <c r="X212" i="1"/>
  <c r="X872" i="1"/>
  <c r="X1145" i="1"/>
  <c r="X1094" i="1"/>
  <c r="X1152" i="1"/>
  <c r="X1103" i="1"/>
  <c r="X103" i="1"/>
  <c r="X547" i="1"/>
  <c r="X1265" i="1"/>
  <c r="X555" i="1"/>
  <c r="X195" i="1"/>
  <c r="X1154" i="1"/>
  <c r="X1287" i="1"/>
  <c r="X271" i="1"/>
  <c r="X561" i="1"/>
  <c r="X381" i="1"/>
  <c r="X765" i="1"/>
  <c r="X377" i="1"/>
  <c r="X1082" i="1"/>
  <c r="X1446" i="1"/>
  <c r="X1055" i="1"/>
  <c r="X609" i="1"/>
  <c r="X1210" i="1"/>
  <c r="X736" i="1"/>
  <c r="X687" i="1"/>
  <c r="X1555" i="1"/>
  <c r="X1340" i="1"/>
  <c r="X506" i="1"/>
  <c r="X1107" i="1"/>
  <c r="X1237" i="1"/>
  <c r="X482" i="1"/>
  <c r="X955" i="1"/>
  <c r="X380" i="1"/>
  <c r="X331" i="1"/>
  <c r="X1508" i="1"/>
  <c r="X248" i="1"/>
  <c r="X1115" i="1"/>
  <c r="X328" i="1"/>
  <c r="X411" i="1"/>
  <c r="X569" i="1"/>
  <c r="X923" i="1"/>
  <c r="X913" i="1"/>
  <c r="X185" i="1"/>
  <c r="X351" i="1"/>
  <c r="X379" i="1"/>
  <c r="X78" i="1"/>
  <c r="X216" i="1"/>
  <c r="X129" i="1"/>
  <c r="X644" i="1"/>
  <c r="X1484" i="1"/>
  <c r="X1164" i="1"/>
  <c r="X459" i="1"/>
  <c r="X134" i="1"/>
  <c r="X1273" i="1"/>
  <c r="X527" i="1"/>
  <c r="X502" i="1"/>
  <c r="X151" i="1"/>
  <c r="X653" i="1"/>
  <c r="X219" i="1"/>
  <c r="X90" i="1"/>
  <c r="X205" i="1"/>
  <c r="X397" i="1"/>
  <c r="X264" i="1"/>
  <c r="X168" i="1"/>
  <c r="X249" i="1"/>
  <c r="X146" i="1"/>
  <c r="X447" i="1"/>
  <c r="X307" i="1"/>
  <c r="X357" i="1"/>
  <c r="X1019" i="1"/>
  <c r="X720" i="1"/>
  <c r="X130" i="1"/>
  <c r="X513" i="1"/>
  <c r="X329" i="1"/>
  <c r="X141" i="1"/>
  <c r="X604" i="1"/>
  <c r="X473" i="1"/>
  <c r="X492" i="1"/>
  <c r="X183" i="1"/>
  <c r="X1380" i="1"/>
  <c r="X120" i="1"/>
  <c r="X844" i="1"/>
  <c r="X646" i="1"/>
  <c r="X564" i="1"/>
  <c r="X303" i="1"/>
  <c r="X841" i="1"/>
  <c r="X244" i="1"/>
  <c r="X1022" i="1"/>
  <c r="X166" i="1"/>
  <c r="X1137" i="1"/>
  <c r="X784" i="1"/>
  <c r="X729" i="1"/>
  <c r="X55" i="1"/>
  <c r="X1239" i="1"/>
  <c r="X553" i="1"/>
  <c r="X452" i="1"/>
  <c r="X453" i="1"/>
  <c r="X581" i="1"/>
  <c r="X693" i="1"/>
  <c r="X1131" i="1"/>
  <c r="X1111" i="1"/>
  <c r="X1006" i="1"/>
  <c r="X873" i="1"/>
  <c r="X1119" i="1"/>
  <c r="X170" i="1"/>
  <c r="X930" i="1"/>
  <c r="X109" i="1"/>
  <c r="X60" i="1"/>
  <c r="X912" i="1"/>
  <c r="X213" i="1"/>
  <c r="X848" i="1"/>
  <c r="X863" i="1"/>
  <c r="X509" i="1"/>
  <c r="X1282" i="1"/>
  <c r="X588" i="1"/>
  <c r="X660" i="1"/>
  <c r="X920" i="1"/>
  <c r="X708" i="1"/>
  <c r="X948" i="1"/>
  <c r="X260" i="1"/>
  <c r="X951" i="1"/>
  <c r="X638" i="1"/>
  <c r="X336" i="1"/>
  <c r="X1653" i="1"/>
  <c r="X1267" i="1"/>
  <c r="X314" i="1"/>
  <c r="X1437" i="1"/>
  <c r="X1169" i="1"/>
  <c r="X945" i="1"/>
  <c r="X48" i="1"/>
  <c r="X127" i="1"/>
  <c r="X916" i="1"/>
  <c r="X1658" i="1"/>
  <c r="X1040" i="1"/>
  <c r="X683" i="1"/>
  <c r="X926" i="1"/>
  <c r="X124" i="1"/>
  <c r="X783" i="1"/>
  <c r="X705" i="1"/>
  <c r="X1245" i="1"/>
  <c r="X1089" i="1"/>
  <c r="X189" i="1"/>
  <c r="X1010" i="1"/>
  <c r="X140" i="1"/>
  <c r="X671" i="1"/>
  <c r="X1041" i="1"/>
  <c r="X200" i="1"/>
  <c r="X599" i="1"/>
  <c r="X718" i="1"/>
  <c r="X927" i="1"/>
  <c r="X755" i="1"/>
  <c r="X1091" i="1"/>
  <c r="X1139" i="1"/>
  <c r="X187" i="1"/>
  <c r="X614" i="1"/>
  <c r="X1027" i="1"/>
  <c r="X496" i="1"/>
  <c r="X821" i="1"/>
  <c r="X839" i="1"/>
  <c r="X1233" i="1"/>
  <c r="X174" i="1"/>
  <c r="X295" i="1"/>
  <c r="X1183" i="1"/>
  <c r="X337" i="1"/>
  <c r="X1059" i="1"/>
  <c r="X1436" i="1"/>
  <c r="X69" i="1"/>
  <c r="X674" i="1"/>
  <c r="X567" i="1"/>
  <c r="X1192" i="1"/>
  <c r="X1286" i="1"/>
  <c r="X532" i="1"/>
  <c r="X24" i="1"/>
  <c r="X853" i="1"/>
  <c r="X434" i="1"/>
  <c r="X391" i="1"/>
  <c r="X779" i="1"/>
  <c r="X402" i="1"/>
  <c r="X1535" i="1"/>
  <c r="X1491" i="1"/>
  <c r="X1347" i="1"/>
  <c r="X1016" i="1"/>
  <c r="X1147" i="1"/>
  <c r="X763" i="1"/>
  <c r="X1423" i="1"/>
  <c r="X403" i="1"/>
  <c r="X1045" i="1"/>
  <c r="X601" i="1"/>
  <c r="X1640" i="1"/>
  <c r="X366" i="1"/>
  <c r="X982" i="1"/>
  <c r="X112" i="1"/>
  <c r="X1063" i="1"/>
  <c r="X1073" i="1"/>
  <c r="X620" i="1"/>
  <c r="X1278" i="1"/>
  <c r="X246" i="1"/>
  <c r="X1230" i="1"/>
  <c r="X1343" i="1"/>
  <c r="X712" i="1"/>
  <c r="X266" i="1"/>
  <c r="X1011" i="1"/>
  <c r="X1069" i="1"/>
  <c r="X629" i="1"/>
  <c r="X630" i="1"/>
  <c r="X1542" i="1"/>
  <c r="X893" i="1"/>
  <c r="X627" i="1"/>
  <c r="X376" i="1"/>
  <c r="X667" i="1"/>
  <c r="X871" i="1"/>
  <c r="X1002" i="1"/>
  <c r="X133" i="1"/>
  <c r="X1005" i="1"/>
  <c r="X1000" i="1"/>
  <c r="X392" i="1"/>
  <c r="X466" i="1"/>
  <c r="X1345" i="1"/>
  <c r="X445" i="1"/>
  <c r="X1358" i="1"/>
  <c r="X1588" i="1"/>
  <c r="X591" i="1"/>
  <c r="X1088" i="1"/>
  <c r="X1331" i="1"/>
  <c r="X1140" i="1"/>
  <c r="X556" i="1"/>
  <c r="X760" i="1"/>
  <c r="X814" i="1"/>
  <c r="X1412" i="1"/>
  <c r="X835" i="1"/>
  <c r="X1285" i="1"/>
  <c r="X1505" i="1"/>
  <c r="X254" i="1"/>
  <c r="X979" i="1"/>
  <c r="X1324" i="1"/>
  <c r="X1211" i="1"/>
  <c r="X267" i="1"/>
  <c r="X1155" i="1"/>
  <c r="X770" i="1"/>
  <c r="X1606" i="1"/>
  <c r="X1068" i="1"/>
  <c r="X1308" i="1"/>
  <c r="X952" i="1"/>
  <c r="X1129" i="1"/>
  <c r="X1419" i="1"/>
  <c r="X515" i="1"/>
  <c r="X787" i="1"/>
  <c r="X1302" i="1"/>
  <c r="X342" i="1"/>
  <c r="X1643" i="1"/>
  <c r="X1024" i="1"/>
  <c r="X232" i="1"/>
  <c r="X864" i="1"/>
  <c r="X769" i="1"/>
  <c r="X840" i="1"/>
  <c r="X780" i="1"/>
  <c r="X1061" i="1"/>
  <c r="X587" i="1"/>
  <c r="X1390" i="1"/>
  <c r="X706" i="1"/>
  <c r="X1525" i="1"/>
  <c r="X884" i="1"/>
  <c r="X548" i="1"/>
  <c r="X1532" i="1"/>
  <c r="X1441" i="1"/>
  <c r="X1623" i="1"/>
  <c r="X995" i="1"/>
  <c r="X1418" i="1"/>
  <c r="X1502" i="1"/>
  <c r="X1654" i="1"/>
  <c r="X632" i="1"/>
  <c r="X1043" i="1"/>
  <c r="X1023" i="1"/>
  <c r="X837" i="1"/>
  <c r="X1598" i="1"/>
  <c r="X1218" i="1"/>
  <c r="X1516" i="1"/>
  <c r="X1497" i="1"/>
  <c r="X233" i="1"/>
  <c r="X573" i="1"/>
  <c r="X686" i="1"/>
  <c r="X1301" i="1"/>
  <c r="X461" i="1"/>
  <c r="X924" i="1"/>
  <c r="X1126" i="1"/>
  <c r="X596" i="1"/>
  <c r="X1195" i="1"/>
  <c r="X1644" i="1"/>
  <c r="X897" i="1"/>
  <c r="X1504" i="1"/>
  <c r="X1492" i="1"/>
  <c r="X1170" i="1"/>
  <c r="X1250" i="1"/>
  <c r="X1642" i="1"/>
  <c r="X1496" i="1"/>
  <c r="X443" i="1"/>
  <c r="X1450" i="1"/>
  <c r="X1667" i="1"/>
  <c r="X1124" i="1"/>
  <c r="X1382" i="1"/>
  <c r="X1647" i="1"/>
  <c r="X68" i="1"/>
  <c r="X1614" i="1"/>
  <c r="X417" i="1"/>
  <c r="X761" i="1"/>
  <c r="X896" i="1"/>
  <c r="X1232" i="1"/>
  <c r="X1086" i="1"/>
  <c r="X1365" i="1"/>
  <c r="X1017" i="1"/>
  <c r="X1618" i="1"/>
  <c r="X58" i="1"/>
  <c r="X1281" i="1"/>
  <c r="X1220" i="1"/>
  <c r="X1227" i="1"/>
  <c r="X589" i="1"/>
  <c r="X1351" i="1"/>
  <c r="X1677" i="1"/>
  <c r="X1097" i="1"/>
  <c r="X1066" i="1"/>
  <c r="X775" i="1"/>
  <c r="X974" i="1"/>
  <c r="X1613" i="1"/>
  <c r="X1087" i="1"/>
  <c r="X1034" i="1"/>
  <c r="X971" i="1"/>
  <c r="X1528" i="1"/>
  <c r="X1625" i="1"/>
  <c r="X1263" i="1"/>
  <c r="X836" i="1"/>
  <c r="X1527" i="1"/>
  <c r="X978" i="1"/>
  <c r="X578" i="1"/>
  <c r="X1304" i="1"/>
  <c r="X1072" i="1"/>
  <c r="X1364" i="1"/>
  <c r="X890" i="1"/>
  <c r="X1191" i="1"/>
  <c r="X1571" i="1"/>
  <c r="X1683" i="1"/>
  <c r="X1483" i="1"/>
  <c r="X1422" i="1"/>
  <c r="X1416" i="1"/>
  <c r="X1092" i="1"/>
  <c r="X1434" i="1"/>
  <c r="X1310" i="1"/>
  <c r="X1581" i="1"/>
  <c r="X1338" i="1"/>
  <c r="X751" i="1"/>
  <c r="X1181" i="1"/>
  <c r="X834" i="1"/>
  <c r="X1179" i="1"/>
  <c r="X1480" i="1"/>
  <c r="X1342" i="1"/>
  <c r="X1666" i="1"/>
  <c r="X1360" i="1"/>
  <c r="X1568" i="1"/>
  <c r="X1284" i="1"/>
  <c r="X846" i="1"/>
  <c r="X1468" i="1"/>
  <c r="X1591" i="1"/>
  <c r="X903" i="1"/>
  <c r="X922" i="1"/>
  <c r="X1646" i="1"/>
  <c r="X1626" i="1"/>
  <c r="X747" i="1"/>
  <c r="X1460" i="1"/>
  <c r="X1498" i="1"/>
  <c r="X1433" i="1"/>
  <c r="X1453" i="1"/>
  <c r="X968" i="1"/>
  <c r="X1673" i="1"/>
  <c r="X1185" i="1"/>
  <c r="X1336" i="1"/>
  <c r="X1500" i="1"/>
  <c r="X905" i="1"/>
  <c r="X791" i="1"/>
  <c r="X1138" i="1"/>
  <c r="X1595" i="1"/>
  <c r="X815" i="1"/>
  <c r="X1391" i="1"/>
  <c r="X1134" i="1"/>
  <c r="X1566" i="1"/>
  <c r="X1334" i="1"/>
  <c r="X1482" i="1"/>
  <c r="X1585" i="1"/>
  <c r="X1158" i="1"/>
  <c r="X1106" i="1"/>
  <c r="X1271" i="1"/>
  <c r="X1663" i="1"/>
  <c r="X1356" i="1"/>
  <c r="X1381" i="1"/>
  <c r="X1317" i="1"/>
  <c r="X1607" i="1"/>
  <c r="X1108" i="1"/>
  <c r="X1377" i="1"/>
  <c r="X1260" i="1"/>
  <c r="X1452" i="1"/>
  <c r="X1363" i="1"/>
  <c r="X1297" i="1"/>
  <c r="X1274" i="1"/>
  <c r="X1430" i="1"/>
  <c r="X1394" i="1"/>
  <c r="X1574" i="1"/>
  <c r="X1676" i="1"/>
  <c r="X1563" i="1"/>
  <c r="X1203" i="1"/>
  <c r="X1523" i="1"/>
  <c r="X1209" i="1"/>
  <c r="X1280" i="1"/>
  <c r="X1584" i="1"/>
  <c r="X1120" i="1"/>
  <c r="X1680" i="1"/>
  <c r="X931" i="1"/>
  <c r="X1636" i="1"/>
  <c r="X1442" i="1"/>
  <c r="X1507" i="1"/>
  <c r="X1489" i="1"/>
  <c r="X1305" i="1"/>
  <c r="X1669" i="1"/>
  <c r="X1118" i="1"/>
  <c r="X1659" i="1"/>
  <c r="X1224" i="1"/>
  <c r="X1047" i="1"/>
  <c r="X1187" i="1"/>
  <c r="X1398" i="1"/>
  <c r="X1379" i="1"/>
  <c r="X1605" i="1"/>
  <c r="X1241" i="1"/>
  <c r="X1550" i="1"/>
  <c r="X1600" i="1"/>
  <c r="X1524" i="1"/>
  <c r="X1494" i="1"/>
  <c r="X1518" i="1"/>
  <c r="X1575" i="1"/>
  <c r="X1130" i="1"/>
  <c r="X1552" i="1"/>
  <c r="X1264" i="1"/>
  <c r="X1270" i="1"/>
  <c r="X1449" i="1"/>
  <c r="X1384" i="1"/>
  <c r="X652" i="1"/>
  <c r="X1132" i="1"/>
  <c r="X1645" i="1"/>
  <c r="X1641" i="1"/>
  <c r="X1299" i="1"/>
  <c r="X1651" i="1"/>
  <c r="X1257" i="1"/>
  <c r="X1531" i="1"/>
  <c r="X1648" i="1"/>
  <c r="X1268" i="1"/>
  <c r="X1371" i="1"/>
  <c r="X1510" i="1"/>
  <c r="X1081" i="1"/>
  <c r="X1534" i="1"/>
  <c r="X1409" i="1"/>
  <c r="X1674" i="1"/>
  <c r="X1206" i="1"/>
  <c r="X1664" i="1"/>
  <c r="X1432" i="1"/>
  <c r="X1372" i="1"/>
  <c r="X1475" i="1"/>
  <c r="X1332" i="1"/>
  <c r="X1359" i="1"/>
  <c r="X1558" i="1"/>
  <c r="X1166" i="1"/>
  <c r="X1619" i="1"/>
  <c r="X1668" i="1"/>
  <c r="X964" i="1"/>
  <c r="X1255" i="1"/>
  <c r="X1509" i="1"/>
  <c r="X1650" i="1"/>
  <c r="X1615" i="1"/>
  <c r="X1624" i="1"/>
  <c r="X1417" i="1"/>
  <c r="X1277" i="1"/>
  <c r="X1162" i="1"/>
  <c r="X1628" i="1"/>
  <c r="X1567" i="1"/>
  <c r="X1665" i="1"/>
  <c r="X1590" i="1"/>
  <c r="X624" i="1"/>
  <c r="X650" i="1"/>
  <c r="X1439" i="1"/>
  <c r="X1655" i="1"/>
  <c r="X865" i="1"/>
  <c r="X1652" i="1"/>
  <c r="X1212" i="1"/>
  <c r="X1660" i="1"/>
  <c r="X1344" i="1"/>
  <c r="X1456" i="1"/>
  <c r="X1547" i="1"/>
  <c r="X1279" i="1"/>
  <c r="X1457" i="1"/>
  <c r="X980" i="1"/>
  <c r="X1470" i="1"/>
  <c r="X449" i="1"/>
  <c r="X1362" i="1"/>
  <c r="X1597" i="1"/>
  <c r="X1249" i="1"/>
  <c r="X1339" i="1"/>
  <c r="X996" i="1"/>
  <c r="X847" i="1"/>
  <c r="X1592" i="1"/>
  <c r="X1681" i="1"/>
  <c r="X1292" i="1"/>
  <c r="X1142" i="1"/>
  <c r="X12" i="1"/>
  <c r="X1243" i="1"/>
  <c r="X1376" i="1"/>
  <c r="X1402" i="1"/>
  <c r="X1235" i="1"/>
  <c r="X1369" i="1"/>
  <c r="X1190" i="1"/>
  <c r="X1526" i="1"/>
  <c r="X1629" i="1"/>
  <c r="X1328" i="1"/>
  <c r="X1161" i="1"/>
  <c r="X1341" i="1"/>
  <c r="X1570" i="1"/>
  <c r="X1383" i="1"/>
  <c r="X1611" i="1"/>
  <c r="X1548" i="1"/>
  <c r="X1616" i="1"/>
  <c r="X1395" i="1"/>
  <c r="X1596" i="1"/>
  <c r="X1546" i="1"/>
  <c r="X1602" i="1"/>
  <c r="X1514" i="1"/>
  <c r="X1608" i="1"/>
  <c r="X1620" i="1"/>
  <c r="X1488" i="1"/>
  <c r="X1448" i="1"/>
  <c r="X1671" i="1"/>
  <c r="X1095" i="1"/>
  <c r="X1565" i="1"/>
  <c r="X1544" i="1"/>
  <c r="X1662" i="1"/>
  <c r="X1174" i="1"/>
  <c r="X1560" i="1"/>
  <c r="X998" i="1"/>
  <c r="X1477" i="1"/>
  <c r="X1252" i="1"/>
  <c r="X1573" i="1"/>
  <c r="X1451" i="1"/>
  <c r="X1549" i="1"/>
  <c r="X1545" i="1"/>
  <c r="X1604" i="1"/>
  <c r="X1076" i="1"/>
  <c r="X1405" i="1"/>
  <c r="X972" i="1"/>
  <c r="X1635" i="1"/>
  <c r="X1469" i="1"/>
  <c r="X1288" i="1"/>
  <c r="X1406" i="1"/>
  <c r="X1486" i="1"/>
  <c r="X1189" i="1"/>
  <c r="X1682" i="1"/>
  <c r="X1517" i="1"/>
  <c r="X1327" i="1"/>
  <c r="X1577" i="1"/>
  <c r="X894" i="1"/>
  <c r="X1312" i="1"/>
  <c r="X1238" i="1"/>
  <c r="X1670" i="1"/>
  <c r="X910" i="1"/>
  <c r="X1537" i="1"/>
  <c r="X1151" i="1"/>
  <c r="X1443" i="1"/>
  <c r="X1521" i="1"/>
  <c r="X1346" i="1"/>
  <c r="X1564" i="1"/>
  <c r="X1248" i="1"/>
  <c r="X1424" i="1"/>
  <c r="X1601" i="1"/>
  <c r="X754" i="1"/>
  <c r="X1632" i="1"/>
  <c r="X969" i="1"/>
  <c r="X1113" i="1"/>
  <c r="X1318" i="1"/>
  <c r="X1638" i="1"/>
  <c r="X1337" i="1"/>
  <c r="X850" i="1"/>
  <c r="X1426" i="1"/>
  <c r="X1519" i="1"/>
  <c r="X425" i="1"/>
  <c r="X1149" i="1"/>
  <c r="X1289" i="1"/>
  <c r="X1127" i="1"/>
  <c r="X1325" i="1"/>
  <c r="X375" i="1"/>
  <c r="X1637" i="1"/>
  <c r="X1085" i="1"/>
  <c r="X132" i="1"/>
  <c r="X1530" i="1"/>
  <c r="X1656" i="1"/>
  <c r="X1330" i="1"/>
  <c r="X1580" i="1"/>
  <c r="X1219" i="1"/>
  <c r="X886" i="1"/>
  <c r="X1319" i="1"/>
  <c r="X1593" i="1"/>
  <c r="X1171" i="1"/>
  <c r="X1403" i="1"/>
  <c r="X1025" i="1"/>
  <c r="X1578" i="1"/>
  <c r="X987" i="1"/>
  <c r="X1196" i="1"/>
  <c r="X1678" i="1"/>
  <c r="X973" i="1"/>
  <c r="X1354" i="1"/>
  <c r="X1399" i="1"/>
  <c r="X1348" i="1"/>
  <c r="X1083" i="1"/>
  <c r="X759" i="1"/>
  <c r="X1572" i="1"/>
  <c r="X1445" i="1"/>
  <c r="X1375" i="1"/>
  <c r="X1639" i="1"/>
  <c r="X1038" i="1"/>
  <c r="X807" i="1"/>
  <c r="X1634" i="1"/>
  <c r="X1495" i="1"/>
  <c r="X1386" i="1"/>
  <c r="X1387" i="1"/>
  <c r="X868" i="1"/>
  <c r="X867" i="1"/>
  <c r="X877" i="1"/>
  <c r="X786" i="1"/>
  <c r="X1004" i="1"/>
  <c r="X695" i="1"/>
  <c r="X1396" i="1"/>
  <c r="X1515" i="1"/>
  <c r="X1540" i="1"/>
  <c r="X1447" i="1"/>
  <c r="X748" i="1"/>
  <c r="X741" i="1"/>
  <c r="X481" i="1"/>
  <c r="X465" i="1"/>
  <c r="X656" i="1"/>
  <c r="X673" i="1"/>
  <c r="X1366" i="1"/>
  <c r="X907" i="1"/>
  <c r="X613" i="1"/>
  <c r="X1594" i="1"/>
  <c r="X1070" i="1"/>
  <c r="X1205" i="1"/>
  <c r="X721" i="1"/>
  <c r="X724" i="1"/>
  <c r="X562" i="1"/>
  <c r="X1198" i="1"/>
  <c r="X1007" i="1"/>
  <c r="X1481" i="1"/>
  <c r="X1275" i="1"/>
  <c r="X516" i="1"/>
  <c r="X895" i="1"/>
  <c r="X1553" i="1"/>
  <c r="X1374" i="1"/>
  <c r="X242" i="1"/>
  <c r="X1472" i="1"/>
  <c r="X679" i="1"/>
  <c r="X530" i="1"/>
  <c r="X1160" i="1"/>
  <c r="X1244" i="1"/>
  <c r="X935" i="1"/>
  <c r="X1657" i="1"/>
  <c r="X172" i="1"/>
  <c r="X876" i="1"/>
  <c r="X824" i="1"/>
  <c r="X240" i="1"/>
  <c r="X84" i="1"/>
  <c r="X63" i="1"/>
  <c r="X315" i="1"/>
  <c r="X792" i="1"/>
  <c r="X333" i="1"/>
  <c r="X925" i="1"/>
  <c r="X46" i="1"/>
  <c r="X382" i="1"/>
  <c r="X245" i="1"/>
  <c r="X38" i="1"/>
  <c r="X42" i="1"/>
  <c r="X36" i="1"/>
  <c r="X89" i="1"/>
  <c r="X1350" i="1"/>
  <c r="X197" i="1"/>
  <c r="X272" i="1"/>
  <c r="X1357" i="1"/>
  <c r="X61" i="1"/>
  <c r="X1321" i="1"/>
  <c r="X1474" i="1"/>
  <c r="X1296" i="1"/>
  <c r="X602" i="1"/>
  <c r="C5" i="5" l="1"/>
  <c r="F5" i="5" s="1"/>
  <c r="C6" i="5" l="1"/>
  <c r="F6" i="5" s="1"/>
  <c r="C8" i="5" l="1"/>
  <c r="C7" i="5"/>
  <c r="F7" i="5" s="1"/>
  <c r="F8" i="5" l="1"/>
  <c r="F10" i="5" s="1"/>
</calcChain>
</file>

<file path=xl/comments1.xml><?xml version="1.0" encoding="utf-8"?>
<comments xmlns="http://schemas.openxmlformats.org/spreadsheetml/2006/main">
  <authors>
    <author>Whitney Oswald</author>
  </authors>
  <commentList>
    <comment ref="C3" authorId="0">
      <text>
        <r>
          <rPr>
            <b/>
            <sz val="9"/>
            <color indexed="81"/>
            <rFont val="Tahoma"/>
            <family val="2"/>
          </rPr>
          <t>Whitney Oswald:</t>
        </r>
        <r>
          <rPr>
            <sz val="9"/>
            <color indexed="81"/>
            <rFont val="Tahoma"/>
            <family val="2"/>
          </rPr>
          <t xml:space="preserve">
Whitney Oswald:
Since NSPS requires controllers after Oct. 15, 2012 to be low bleed, assume controllers after this date are low bleed, not high bleed.  Even though they have 1 yr after install to reach compliance, not likely they would install high bleed only to replace them shortly after. Assume 80% can be installed as low bleed.</t>
        </r>
      </text>
    </comment>
    <comment ref="D3" authorId="0">
      <text>
        <r>
          <rPr>
            <b/>
            <sz val="9"/>
            <color indexed="81"/>
            <rFont val="Tahoma"/>
            <family val="2"/>
          </rPr>
          <t>Whitney Oswald:</t>
        </r>
        <r>
          <rPr>
            <sz val="9"/>
            <color indexed="81"/>
            <rFont val="Tahoma"/>
            <family val="2"/>
          </rPr>
          <t xml:space="preserve">
Whitney Oswald:
Oct, 15, 2013 is the compliance date (1 yr after Oct, 15, 2012) after this all new controller would be low bleed.  For existing controllers installed after Aug, 25, 2011 assume 80% could be converted to low bleed. (For new do we need to also assume only 80% could be low bleed, becasue low bleed may not work in all applications?)</t>
        </r>
      </text>
    </comment>
    <comment ref="D7" authorId="0">
      <text>
        <r>
          <rPr>
            <b/>
            <sz val="9"/>
            <color indexed="81"/>
            <rFont val="Tahoma"/>
            <family val="2"/>
          </rPr>
          <t>Whitney Oswald:</t>
        </r>
        <r>
          <rPr>
            <sz val="9"/>
            <color indexed="81"/>
            <rFont val="Tahoma"/>
            <family val="2"/>
          </rPr>
          <t xml:space="preserve">
(of 1479 wells, 102 of them have dates after 8/23/2011, that is 6.90%) these would have to be converted to low bleed by 10/15/2013 but will assume 1/1/2014</t>
        </r>
      </text>
    </comment>
    <comment ref="C12" authorId="0">
      <text>
        <r>
          <rPr>
            <b/>
            <sz val="9"/>
            <color indexed="81"/>
            <rFont val="Tahoma"/>
            <family val="2"/>
          </rPr>
          <t>Whitney Oswald:</t>
        </r>
        <r>
          <rPr>
            <sz val="9"/>
            <color indexed="81"/>
            <rFont val="Tahoma"/>
            <family val="2"/>
          </rPr>
          <t xml:space="preserve">
Whitney Oswald:
Since NSPS requires controllers after Oct. 15, 2012 to be low bleed, assume controllers after this date are low bleed, not high bleed.  Even though they have 1 yr after install to reach compliance, not likely they would install high bleed only to replace them shortly after. Assume 80% can be installed as low bleed.</t>
        </r>
      </text>
    </comment>
    <comment ref="D12" authorId="0">
      <text>
        <r>
          <rPr>
            <b/>
            <sz val="9"/>
            <color indexed="81"/>
            <rFont val="Tahoma"/>
            <family val="2"/>
          </rPr>
          <t>Whitney Oswald:</t>
        </r>
        <r>
          <rPr>
            <sz val="9"/>
            <color indexed="81"/>
            <rFont val="Tahoma"/>
            <family val="2"/>
          </rPr>
          <t xml:space="preserve">
Whitney Oswald:
Oct, 15, 2013 is the compliance date (1 yr after Oct, 15, 2012) after this all new controller would be low bleed.  For existing controllers installed after Aug, 25, 2011 assume 80% could be converted to low bleed. (For new do we need to also assume only 80% could be low bleed, becasue low bleed may not work in all applications?)</t>
        </r>
      </text>
    </comment>
    <comment ref="D16" authorId="0">
      <text>
        <r>
          <rPr>
            <b/>
            <sz val="9"/>
            <color indexed="81"/>
            <rFont val="Tahoma"/>
            <family val="2"/>
          </rPr>
          <t>Whitney Oswald:</t>
        </r>
        <r>
          <rPr>
            <sz val="9"/>
            <color indexed="81"/>
            <rFont val="Tahoma"/>
            <family val="2"/>
          </rPr>
          <t xml:space="preserve">
(of 1479 wells, 102 of them have dates after 8/23/2011, that is 6.90%) these would have to be converted to low bleed by 10/13/2013 but will assume 1/1/2014</t>
        </r>
      </text>
    </comment>
    <comment ref="E31" authorId="0">
      <text>
        <r>
          <rPr>
            <b/>
            <sz val="9"/>
            <color indexed="81"/>
            <rFont val="Tahoma"/>
            <family val="2"/>
          </rPr>
          <t>Whitney Oswald:</t>
        </r>
        <r>
          <rPr>
            <sz val="9"/>
            <color indexed="81"/>
            <rFont val="Tahoma"/>
            <family val="2"/>
          </rPr>
          <t xml:space="preserve">
Assume that if UDAQ pneumatic control is implemented by 2015.  80% of the controllers in the field could be replaced by low bleed controllers.</t>
        </r>
      </text>
    </comment>
    <comment ref="C51" authorId="0">
      <text>
        <r>
          <rPr>
            <b/>
            <sz val="9"/>
            <color indexed="81"/>
            <rFont val="Tahoma"/>
            <family val="2"/>
          </rPr>
          <t>Whitney Oswald:</t>
        </r>
        <r>
          <rPr>
            <sz val="9"/>
            <color indexed="81"/>
            <rFont val="Tahoma"/>
            <family val="2"/>
          </rPr>
          <t xml:space="preserve">
Since NSPS requires controllers after Oct. 15, 2012 to be low bleed, assume controllers after this date are low bleed, not high bleed.  Even though they have 1 yr after install to reach compliance, not likely they would install high bleed onyl to replace them shortly after.</t>
        </r>
      </text>
    </comment>
    <comment ref="D51" authorId="0">
      <text>
        <r>
          <rPr>
            <b/>
            <sz val="9"/>
            <color indexed="81"/>
            <rFont val="Tahoma"/>
            <family val="2"/>
          </rPr>
          <t>Whitney Oswald:</t>
        </r>
        <r>
          <rPr>
            <sz val="9"/>
            <color indexed="81"/>
            <rFont val="Tahoma"/>
            <family val="2"/>
          </rPr>
          <t xml:space="preserve">
Oct, 15, 2013 is the copliance date (1 yr after Oct, 15, 2012) after this all new controller would be low bleed.  For existing controllers installed after Aug, 25, 2011 assume 80% could be converted to low bleed. (For new do we need to also assume only 80% could be low bleed, becasue low bleed may not work in all applications?)</t>
        </r>
      </text>
    </comment>
    <comment ref="D55" authorId="0">
      <text>
        <r>
          <rPr>
            <b/>
            <sz val="9"/>
            <color indexed="81"/>
            <rFont val="Tahoma"/>
            <family val="2"/>
          </rPr>
          <t>Whitney Oswald:</t>
        </r>
        <r>
          <rPr>
            <sz val="9"/>
            <color indexed="81"/>
            <rFont val="Tahoma"/>
            <family val="2"/>
          </rPr>
          <t xml:space="preserve">
(of 1479 wells, 102 of them have dates after 8/23/2011, that is 6.90%) these would have to be converted to low bleed by 10/13/2013 but will assume 1/1/2014</t>
        </r>
      </text>
    </comment>
    <comment ref="C60" authorId="0">
      <text>
        <r>
          <rPr>
            <b/>
            <sz val="9"/>
            <color indexed="81"/>
            <rFont val="Tahoma"/>
            <family val="2"/>
          </rPr>
          <t>Whitney Oswald:</t>
        </r>
        <r>
          <rPr>
            <sz val="9"/>
            <color indexed="81"/>
            <rFont val="Tahoma"/>
            <family val="2"/>
          </rPr>
          <t xml:space="preserve">
Since NSPS requires controllers after Oct. 15, 2012 to be low bleed, assume controllers after this date are low bleed, not high bleed.  Even though they have 1 yr after install to reach compliance, not likely they would install high bleed onyl to replace them shortly after.</t>
        </r>
      </text>
    </comment>
    <comment ref="D60" authorId="0">
      <text>
        <r>
          <rPr>
            <b/>
            <sz val="9"/>
            <color indexed="81"/>
            <rFont val="Tahoma"/>
            <family val="2"/>
          </rPr>
          <t>Whitney Oswald:</t>
        </r>
        <r>
          <rPr>
            <sz val="9"/>
            <color indexed="81"/>
            <rFont val="Tahoma"/>
            <family val="2"/>
          </rPr>
          <t xml:space="preserve">
Oct, 15, 2013 is the copliance date (1 yr after Oct, 15, 2012) after this all new controller would be low bleed.  For existing controllers installed after Aug, 25, 2011 assume 80% could be converted to low bleed. (For new do we need to also assume only 80% could be low bleed, becasue low bleed may not work in all applications?)</t>
        </r>
      </text>
    </comment>
    <comment ref="D64" authorId="0">
      <text>
        <r>
          <rPr>
            <b/>
            <sz val="9"/>
            <color indexed="81"/>
            <rFont val="Tahoma"/>
            <family val="2"/>
          </rPr>
          <t>Whitney Oswald:</t>
        </r>
        <r>
          <rPr>
            <sz val="9"/>
            <color indexed="81"/>
            <rFont val="Tahoma"/>
            <family val="2"/>
          </rPr>
          <t xml:space="preserve">
(of 1479 wells, 102 of them have dates after 8/23/2011, that is 6.90%) these would have to be converted to low bleed by 10/13/2013 but will assume 1/1/2014</t>
        </r>
      </text>
    </comment>
  </commentList>
</comments>
</file>

<file path=xl/sharedStrings.xml><?xml version="1.0" encoding="utf-8"?>
<sst xmlns="http://schemas.openxmlformats.org/spreadsheetml/2006/main" count="5358" uniqueCount="1797">
  <si>
    <t>API</t>
  </si>
  <si>
    <t>FIRST_PROD</t>
  </si>
  <si>
    <t>Sum_of_DAY</t>
  </si>
  <si>
    <t>Sum_of_OIL</t>
  </si>
  <si>
    <t>Type</t>
  </si>
  <si>
    <t>COUNTY</t>
  </si>
  <si>
    <t>LAT_SURF</t>
  </si>
  <si>
    <t>LONG_SURF</t>
  </si>
  <si>
    <t>qi</t>
  </si>
  <si>
    <t>t1</t>
  </si>
  <si>
    <t>t2</t>
  </si>
  <si>
    <t>t3</t>
  </si>
  <si>
    <t>t4</t>
  </si>
  <si>
    <t>t5</t>
  </si>
  <si>
    <t>t6</t>
  </si>
  <si>
    <t>Decline Rate</t>
  </si>
  <si>
    <t>q=qie^-Dt</t>
  </si>
  <si>
    <t>4304715591</t>
  </si>
  <si>
    <t>OW</t>
  </si>
  <si>
    <t>UINTAH</t>
  </si>
  <si>
    <t>4304715489</t>
  </si>
  <si>
    <t>4304715397</t>
  </si>
  <si>
    <t>4304715682</t>
  </si>
  <si>
    <t>4304715593</t>
  </si>
  <si>
    <t>4304715400</t>
  </si>
  <si>
    <t>4304715401</t>
  </si>
  <si>
    <t>4304715685</t>
  </si>
  <si>
    <t>4304715686</t>
  </si>
  <si>
    <t>4304715403</t>
  </si>
  <si>
    <t>4304715589</t>
  </si>
  <si>
    <t>4304715549</t>
  </si>
  <si>
    <t>4301315319</t>
  </si>
  <si>
    <t>DUCHESNE</t>
  </si>
  <si>
    <t>4301315320</t>
  </si>
  <si>
    <t>4301315322</t>
  </si>
  <si>
    <t>4301315323</t>
  </si>
  <si>
    <t>4301315792</t>
  </si>
  <si>
    <t>4301315793</t>
  </si>
  <si>
    <t>4301315789</t>
  </si>
  <si>
    <t>4301315111</t>
  </si>
  <si>
    <t>4301315795</t>
  </si>
  <si>
    <t>4301315791</t>
  </si>
  <si>
    <t>4304715595</t>
  </si>
  <si>
    <t>4301330005</t>
  </si>
  <si>
    <t>4301330008</t>
  </si>
  <si>
    <t>4301330062</t>
  </si>
  <si>
    <t>4301330071</t>
  </si>
  <si>
    <t>4301330087</t>
  </si>
  <si>
    <t>4301330084</t>
  </si>
  <si>
    <t>4301330092</t>
  </si>
  <si>
    <t>4301330082</t>
  </si>
  <si>
    <t>4301330099</t>
  </si>
  <si>
    <t>4301330086</t>
  </si>
  <si>
    <t>4301330115</t>
  </si>
  <si>
    <t>4301330102</t>
  </si>
  <si>
    <t>4301330123</t>
  </si>
  <si>
    <t>4301330100</t>
  </si>
  <si>
    <t>4301330120</t>
  </si>
  <si>
    <t>4301330126</t>
  </si>
  <si>
    <t>4301330112</t>
  </si>
  <si>
    <t>4301330118</t>
  </si>
  <si>
    <t>4301330107</t>
  </si>
  <si>
    <t>4301330130</t>
  </si>
  <si>
    <t>4301330109</t>
  </si>
  <si>
    <t>4301330124</t>
  </si>
  <si>
    <t>4301330141</t>
  </si>
  <si>
    <t>4301330161</t>
  </si>
  <si>
    <t>4301330183</t>
  </si>
  <si>
    <t>4301330200</t>
  </si>
  <si>
    <t>4301330187</t>
  </si>
  <si>
    <t>4301330175</t>
  </si>
  <si>
    <t>4301330213</t>
  </si>
  <si>
    <t>4301330198</t>
  </si>
  <si>
    <t>4301330214</t>
  </si>
  <si>
    <t>4301330204</t>
  </si>
  <si>
    <t>4301330220</t>
  </si>
  <si>
    <t>4301330245</t>
  </si>
  <si>
    <t>4301330246</t>
  </si>
  <si>
    <t>4304730164</t>
  </si>
  <si>
    <t>4301330294</t>
  </si>
  <si>
    <t>4301330297</t>
  </si>
  <si>
    <t>4301330288</t>
  </si>
  <si>
    <t>4301330293</t>
  </si>
  <si>
    <t>4304730176</t>
  </si>
  <si>
    <t>4304730174</t>
  </si>
  <si>
    <t>4301330336</t>
  </si>
  <si>
    <t>4301330323</t>
  </si>
  <si>
    <t>4301330347</t>
  </si>
  <si>
    <t>4301330357</t>
  </si>
  <si>
    <t>4301330359</t>
  </si>
  <si>
    <t>4301330366</t>
  </si>
  <si>
    <t>4304730182</t>
  </si>
  <si>
    <t>4304730215</t>
  </si>
  <si>
    <t>4301330356</t>
  </si>
  <si>
    <t>4301330017</t>
  </si>
  <si>
    <t>4301330355</t>
  </si>
  <si>
    <t>4301330369</t>
  </si>
  <si>
    <t>4304730241</t>
  </si>
  <si>
    <t>4304730300</t>
  </si>
  <si>
    <t>4301330173</t>
  </si>
  <si>
    <t>4304730175</t>
  </si>
  <si>
    <t>4304730181</t>
  </si>
  <si>
    <t>4301330470</t>
  </si>
  <si>
    <t>4301330483</t>
  </si>
  <si>
    <t>4304730671</t>
  </si>
  <si>
    <t>4304730707</t>
  </si>
  <si>
    <t>4304730790</t>
  </si>
  <si>
    <t>4301330529</t>
  </si>
  <si>
    <t>4301330550</t>
  </si>
  <si>
    <t>4304730818</t>
  </si>
  <si>
    <t>4301330575</t>
  </si>
  <si>
    <t>4301330588</t>
  </si>
  <si>
    <t>4301330590</t>
  </si>
  <si>
    <t>4301330600</t>
  </si>
  <si>
    <t>4301330577</t>
  </si>
  <si>
    <t>4301330609</t>
  </si>
  <si>
    <t>4301330617</t>
  </si>
  <si>
    <t>4301330640</t>
  </si>
  <si>
    <t>4301330638</t>
  </si>
  <si>
    <t>4301330645</t>
  </si>
  <si>
    <t>4304731173</t>
  </si>
  <si>
    <t>4301330555</t>
  </si>
  <si>
    <t>4301330650</t>
  </si>
  <si>
    <t>4301330631</t>
  </si>
  <si>
    <t>4301330629</t>
  </si>
  <si>
    <t>4301330621</t>
  </si>
  <si>
    <t>4301330615</t>
  </si>
  <si>
    <t>4301330654</t>
  </si>
  <si>
    <t>4304731297</t>
  </si>
  <si>
    <t>4304731295</t>
  </si>
  <si>
    <t>4301330725</t>
  </si>
  <si>
    <t>4301330732</t>
  </si>
  <si>
    <t>4301330770</t>
  </si>
  <si>
    <t>4301330775</t>
  </si>
  <si>
    <t>4301330758</t>
  </si>
  <si>
    <t>4301330707</t>
  </si>
  <si>
    <t>4301330784</t>
  </si>
  <si>
    <t>4301330780</t>
  </si>
  <si>
    <t>4301330740</t>
  </si>
  <si>
    <t>4301330792</t>
  </si>
  <si>
    <t>4301330809</t>
  </si>
  <si>
    <t>4304731373</t>
  </si>
  <si>
    <t>4301330833</t>
  </si>
  <si>
    <t>4301330821</t>
  </si>
  <si>
    <t>4301330903</t>
  </si>
  <si>
    <t>4301330888</t>
  </si>
  <si>
    <t>4301330898</t>
  </si>
  <si>
    <t>4304731402</t>
  </si>
  <si>
    <t>4301330855</t>
  </si>
  <si>
    <t>4301330908</t>
  </si>
  <si>
    <t>4304731470</t>
  </si>
  <si>
    <t>4301330856</t>
  </si>
  <si>
    <t>4301330816</t>
  </si>
  <si>
    <t>4301330873</t>
  </si>
  <si>
    <t>4301330935</t>
  </si>
  <si>
    <t>4304731528</t>
  </si>
  <si>
    <t>4301330954</t>
  </si>
  <si>
    <t>4301330975</t>
  </si>
  <si>
    <t>4301330907</t>
  </si>
  <si>
    <t>4301330995</t>
  </si>
  <si>
    <t>4301331000</t>
  </si>
  <si>
    <t>4301330974</t>
  </si>
  <si>
    <t>4304731480</t>
  </si>
  <si>
    <t>4301330904</t>
  </si>
  <si>
    <t>4301331022</t>
  </si>
  <si>
    <t>4301331013</t>
  </si>
  <si>
    <t>4301331035</t>
  </si>
  <si>
    <t>4301331005</t>
  </si>
  <si>
    <t>4301331046</t>
  </si>
  <si>
    <t>4301331036</t>
  </si>
  <si>
    <t>4301330188</t>
  </si>
  <si>
    <t>4301331072</t>
  </si>
  <si>
    <t>4301331078</t>
  </si>
  <si>
    <t>4304731479</t>
  </si>
  <si>
    <t>4301331070</t>
  </si>
  <si>
    <t>4304731500</t>
  </si>
  <si>
    <t>4301331089</t>
  </si>
  <si>
    <t>4301331079</t>
  </si>
  <si>
    <t>4301331103</t>
  </si>
  <si>
    <t>4301331105</t>
  </si>
  <si>
    <t>4301331116</t>
  </si>
  <si>
    <t>4301331025</t>
  </si>
  <si>
    <t>4304731653</t>
  </si>
  <si>
    <t>4301331118</t>
  </si>
  <si>
    <t>4301331114</t>
  </si>
  <si>
    <t>4301331124</t>
  </si>
  <si>
    <t>4301331123</t>
  </si>
  <si>
    <t>4301331117</t>
  </si>
  <si>
    <t>4301331126</t>
  </si>
  <si>
    <t>4301331104</t>
  </si>
  <si>
    <t>4301331134</t>
  </si>
  <si>
    <t>4301331130</t>
  </si>
  <si>
    <t>4301330891</t>
  </si>
  <si>
    <t>4301331136</t>
  </si>
  <si>
    <t>4301331149</t>
  </si>
  <si>
    <t>4301331121</t>
  </si>
  <si>
    <t>4301331138</t>
  </si>
  <si>
    <t>4301331147</t>
  </si>
  <si>
    <t>4301330815</t>
  </si>
  <si>
    <t>4301331151</t>
  </si>
  <si>
    <t>4304731695</t>
  </si>
  <si>
    <t>4301331171</t>
  </si>
  <si>
    <t>4301331172</t>
  </si>
  <si>
    <t>4301331173</t>
  </si>
  <si>
    <t>4301331184</t>
  </si>
  <si>
    <t>4301330011</t>
  </si>
  <si>
    <t>4304731713</t>
  </si>
  <si>
    <t>4301331190</t>
  </si>
  <si>
    <t>4301331198</t>
  </si>
  <si>
    <t>4301331191</t>
  </si>
  <si>
    <t>4301331192</t>
  </si>
  <si>
    <t>4304731711</t>
  </si>
  <si>
    <t>4304731828</t>
  </si>
  <si>
    <t>4304731846</t>
  </si>
  <si>
    <t>4301331215</t>
  </si>
  <si>
    <t>4301331231</t>
  </si>
  <si>
    <t>4301330838</t>
  </si>
  <si>
    <t>4301331235</t>
  </si>
  <si>
    <t>4301331232</t>
  </si>
  <si>
    <t>4301331238</t>
  </si>
  <si>
    <t>4301331249</t>
  </si>
  <si>
    <t>4301331257</t>
  </si>
  <si>
    <t>4301331261</t>
  </si>
  <si>
    <t>4301331271</t>
  </si>
  <si>
    <t>4301331265</t>
  </si>
  <si>
    <t>4301331267</t>
  </si>
  <si>
    <t>4304731895</t>
  </si>
  <si>
    <t>4301331286</t>
  </si>
  <si>
    <t>4304731933</t>
  </si>
  <si>
    <t>4301331263</t>
  </si>
  <si>
    <t>4301331317</t>
  </si>
  <si>
    <t>4301331303</t>
  </si>
  <si>
    <t>4301331321</t>
  </si>
  <si>
    <t>4304731981</t>
  </si>
  <si>
    <t>4301331326</t>
  </si>
  <si>
    <t>4301331322</t>
  </si>
  <si>
    <t>4304731940</t>
  </si>
  <si>
    <t>4301331332</t>
  </si>
  <si>
    <t>4301331318</t>
  </si>
  <si>
    <t>4301331296</t>
  </si>
  <si>
    <t>4301331333</t>
  </si>
  <si>
    <t>4301331335</t>
  </si>
  <si>
    <t>4301331298</t>
  </si>
  <si>
    <t>4301331302</t>
  </si>
  <si>
    <t>4301331334</t>
  </si>
  <si>
    <t>4301331341</t>
  </si>
  <si>
    <t>4301331301</t>
  </si>
  <si>
    <t>4301331328</t>
  </si>
  <si>
    <t>4304732178</t>
  </si>
  <si>
    <t>4301331352</t>
  </si>
  <si>
    <t>4301331356</t>
  </si>
  <si>
    <t>4301331358</t>
  </si>
  <si>
    <t>4301331304</t>
  </si>
  <si>
    <t>4301331357</t>
  </si>
  <si>
    <t>4304732321</t>
  </si>
  <si>
    <t>4301331354</t>
  </si>
  <si>
    <t>4301331376</t>
  </si>
  <si>
    <t>4301331377</t>
  </si>
  <si>
    <t>4301331388</t>
  </si>
  <si>
    <t>4301331389</t>
  </si>
  <si>
    <t>4301331390</t>
  </si>
  <si>
    <t>4301331400</t>
  </si>
  <si>
    <t>4301331394</t>
  </si>
  <si>
    <t>4301331393</t>
  </si>
  <si>
    <t>4301331409</t>
  </si>
  <si>
    <t>4301331299</t>
  </si>
  <si>
    <t>4301315796</t>
  </si>
  <si>
    <t>4301331414</t>
  </si>
  <si>
    <t>4301331487</t>
  </si>
  <si>
    <t>4301330009</t>
  </si>
  <si>
    <t>4301331516</t>
  </si>
  <si>
    <t>4301331517</t>
  </si>
  <si>
    <t>4301331589</t>
  </si>
  <si>
    <t>4301331645</t>
  </si>
  <si>
    <t>4301331682</t>
  </si>
  <si>
    <t>4301331647</t>
  </si>
  <si>
    <t>4304732744</t>
  </si>
  <si>
    <t>4301315781</t>
  </si>
  <si>
    <t>4301331696</t>
  </si>
  <si>
    <t>4301331720</t>
  </si>
  <si>
    <t>4301331725</t>
  </si>
  <si>
    <t>4301331724</t>
  </si>
  <si>
    <t>4301331864</t>
  </si>
  <si>
    <t>4301331865</t>
  </si>
  <si>
    <t>4301331809</t>
  </si>
  <si>
    <t>4301331825</t>
  </si>
  <si>
    <t>4301331885</t>
  </si>
  <si>
    <t>4301331883</t>
  </si>
  <si>
    <t>4301331923</t>
  </si>
  <si>
    <t>4301331927</t>
  </si>
  <si>
    <t>4301331934</t>
  </si>
  <si>
    <t>4301331939</t>
  </si>
  <si>
    <t>4301331944</t>
  </si>
  <si>
    <t>4301331940</t>
  </si>
  <si>
    <t>4301331986</t>
  </si>
  <si>
    <t>4301332013</t>
  </si>
  <si>
    <t>4301331820</t>
  </si>
  <si>
    <t>4301332000</t>
  </si>
  <si>
    <t>4304733081</t>
  </si>
  <si>
    <t>4304733080</t>
  </si>
  <si>
    <t>4301332054</t>
  </si>
  <si>
    <t>4301332044</t>
  </si>
  <si>
    <t>4301332004</t>
  </si>
  <si>
    <t>4301332002</t>
  </si>
  <si>
    <t>4304733082</t>
  </si>
  <si>
    <t>4301332006</t>
  </si>
  <si>
    <t>4304732849</t>
  </si>
  <si>
    <t>4304733179</t>
  </si>
  <si>
    <t>4301332112</t>
  </si>
  <si>
    <t>4301330322</t>
  </si>
  <si>
    <t>4304731213</t>
  </si>
  <si>
    <t>4301332101</t>
  </si>
  <si>
    <t>4301332118</t>
  </si>
  <si>
    <t>4301332094</t>
  </si>
  <si>
    <t>4301332097</t>
  </si>
  <si>
    <t>4301332133</t>
  </si>
  <si>
    <t>4301330140</t>
  </si>
  <si>
    <t>4301331086</t>
  </si>
  <si>
    <t>4301331817</t>
  </si>
  <si>
    <t>4301332149</t>
  </si>
  <si>
    <t>4301330419</t>
  </si>
  <si>
    <t>4301332158</t>
  </si>
  <si>
    <t>4301331933</t>
  </si>
  <si>
    <t>4301331765</t>
  </si>
  <si>
    <t>4301332179</t>
  </si>
  <si>
    <t>4301332007</t>
  </si>
  <si>
    <t>4301332170</t>
  </si>
  <si>
    <t>4301332165</t>
  </si>
  <si>
    <t>4301332172</t>
  </si>
  <si>
    <t>4301332208</t>
  </si>
  <si>
    <t>4301331112</t>
  </si>
  <si>
    <t>4301330843</t>
  </si>
  <si>
    <t>4301330143</t>
  </si>
  <si>
    <t>4301330812</t>
  </si>
  <si>
    <t>4301331585</t>
  </si>
  <si>
    <t>4301332180</t>
  </si>
  <si>
    <t>4301332186</t>
  </si>
  <si>
    <t>4301332202</t>
  </si>
  <si>
    <t>4301332203</t>
  </si>
  <si>
    <t>4301331327</t>
  </si>
  <si>
    <t>4301332216</t>
  </si>
  <si>
    <t>4301332217</t>
  </si>
  <si>
    <t>4301332250</t>
  </si>
  <si>
    <t>4301332223</t>
  </si>
  <si>
    <t>4301332286</t>
  </si>
  <si>
    <t>4301332288</t>
  </si>
  <si>
    <t>4304734080</t>
  </si>
  <si>
    <t>4301332227</t>
  </si>
  <si>
    <t>4301332283</t>
  </si>
  <si>
    <t>4301332220</t>
  </si>
  <si>
    <t>4301332222</t>
  </si>
  <si>
    <t>4301332174</t>
  </si>
  <si>
    <t>4301332351</t>
  </si>
  <si>
    <t>4301332433</t>
  </si>
  <si>
    <t>4301332327</t>
  </si>
  <si>
    <t>4304731797</t>
  </si>
  <si>
    <t>4301332303</t>
  </si>
  <si>
    <t>4301332301</t>
  </si>
  <si>
    <t>4301332291</t>
  </si>
  <si>
    <t>4301332407</t>
  </si>
  <si>
    <t>4301332297</t>
  </si>
  <si>
    <t>4301332408</t>
  </si>
  <si>
    <t>4301332347</t>
  </si>
  <si>
    <t>4301332295</t>
  </si>
  <si>
    <t>4301332298</t>
  </si>
  <si>
    <t>4301332403</t>
  </si>
  <si>
    <t>4301332404</t>
  </si>
  <si>
    <t>4301332337</t>
  </si>
  <si>
    <t>4301330566</t>
  </si>
  <si>
    <t>4301332541</t>
  </si>
  <si>
    <t>4301332543</t>
  </si>
  <si>
    <t>4301332219</t>
  </si>
  <si>
    <t>4301332578</t>
  </si>
  <si>
    <t>4301332540</t>
  </si>
  <si>
    <t>4301332439</t>
  </si>
  <si>
    <t>4301332550</t>
  </si>
  <si>
    <t>4301332396</t>
  </si>
  <si>
    <t>4301332551</t>
  </si>
  <si>
    <t>4301332406</t>
  </si>
  <si>
    <t>4301332428</t>
  </si>
  <si>
    <t>4301331069</t>
  </si>
  <si>
    <t>4301332471</t>
  </si>
  <si>
    <t>4301332466</t>
  </si>
  <si>
    <t>4301332399</t>
  </si>
  <si>
    <t>4301332393</t>
  </si>
  <si>
    <t>4301332401</t>
  </si>
  <si>
    <t>4301332613</t>
  </si>
  <si>
    <t>4304735410</t>
  </si>
  <si>
    <t>4301332456</t>
  </si>
  <si>
    <t>4301332458</t>
  </si>
  <si>
    <t>4301332464</t>
  </si>
  <si>
    <t>4301332462</t>
  </si>
  <si>
    <t>4301332425</t>
  </si>
  <si>
    <t>4301332364</t>
  </si>
  <si>
    <t>4301332362</t>
  </si>
  <si>
    <t>4301332634</t>
  </si>
  <si>
    <t>4301332360</t>
  </si>
  <si>
    <t>4301332366</t>
  </si>
  <si>
    <t>4301332437</t>
  </si>
  <si>
    <t>4301332859</t>
  </si>
  <si>
    <t>4301332662</t>
  </si>
  <si>
    <t>4301332580</t>
  </si>
  <si>
    <t>4301332684</t>
  </si>
  <si>
    <t>4301332695</t>
  </si>
  <si>
    <t>4301332474</t>
  </si>
  <si>
    <t>4301332460</t>
  </si>
  <si>
    <t>4301332755</t>
  </si>
  <si>
    <t>4301332668</t>
  </si>
  <si>
    <t>4301332735</t>
  </si>
  <si>
    <t>4301332645</t>
  </si>
  <si>
    <t>4301332646</t>
  </si>
  <si>
    <t>4301332667</t>
  </si>
  <si>
    <t>4301332669</t>
  </si>
  <si>
    <t>4301332643</t>
  </si>
  <si>
    <t>4301332670</t>
  </si>
  <si>
    <t>4301332649</t>
  </si>
  <si>
    <t>4301332736</t>
  </si>
  <si>
    <t>4301332642</t>
  </si>
  <si>
    <t>4301332626</t>
  </si>
  <si>
    <t>4301332655</t>
  </si>
  <si>
    <t>4301332658</t>
  </si>
  <si>
    <t>4301332800</t>
  </si>
  <si>
    <t>4304736843</t>
  </si>
  <si>
    <t>4301332802</t>
  </si>
  <si>
    <t>4301332697</t>
  </si>
  <si>
    <t>4301332651</t>
  </si>
  <si>
    <t>4301332659</t>
  </si>
  <si>
    <t>4301332656</t>
  </si>
  <si>
    <t>4301332648</t>
  </si>
  <si>
    <t>4301332653</t>
  </si>
  <si>
    <t>4301332652</t>
  </si>
  <si>
    <t>4301332738</t>
  </si>
  <si>
    <t>4301332737</t>
  </si>
  <si>
    <t>4301332612</t>
  </si>
  <si>
    <t>4301330754</t>
  </si>
  <si>
    <t>4301332754</t>
  </si>
  <si>
    <t>4301310822</t>
  </si>
  <si>
    <t>4301332843</t>
  </si>
  <si>
    <t>4301332801</t>
  </si>
  <si>
    <t>4301332845</t>
  </si>
  <si>
    <t>4301332846</t>
  </si>
  <si>
    <t>4301332927</t>
  </si>
  <si>
    <t>4301331010</t>
  </si>
  <si>
    <t>4301332791</t>
  </si>
  <si>
    <t>4301333017</t>
  </si>
  <si>
    <t>4301332937</t>
  </si>
  <si>
    <t>4301333016</t>
  </si>
  <si>
    <t>4301333018</t>
  </si>
  <si>
    <t>4301332858</t>
  </si>
  <si>
    <t>4301332825</t>
  </si>
  <si>
    <t>4301332857</t>
  </si>
  <si>
    <t>4301332914</t>
  </si>
  <si>
    <t>4301332830</t>
  </si>
  <si>
    <t>4301332828</t>
  </si>
  <si>
    <t>4301332782</t>
  </si>
  <si>
    <t>4301332836</t>
  </si>
  <si>
    <t>4304736304</t>
  </si>
  <si>
    <t>4301332879</t>
  </si>
  <si>
    <t>4301332884</t>
  </si>
  <si>
    <t>4301332827</t>
  </si>
  <si>
    <t>4301332876</t>
  </si>
  <si>
    <t>4301332817</t>
  </si>
  <si>
    <t>4301332874</t>
  </si>
  <si>
    <t>4301333140</t>
  </si>
  <si>
    <t>4301332923</t>
  </si>
  <si>
    <t>4301332821</t>
  </si>
  <si>
    <t>4301332818</t>
  </si>
  <si>
    <t>4301332900</t>
  </si>
  <si>
    <t>4301332834</t>
  </si>
  <si>
    <t>4301333036</t>
  </si>
  <si>
    <t>4301333151</t>
  </si>
  <si>
    <t>4301333035</t>
  </si>
  <si>
    <t>4301332823</t>
  </si>
  <si>
    <t>4301332931</t>
  </si>
  <si>
    <t>4301333152</t>
  </si>
  <si>
    <t>4301333034</t>
  </si>
  <si>
    <t>4301332901</t>
  </si>
  <si>
    <t>4301333030</t>
  </si>
  <si>
    <t>4301333029</t>
  </si>
  <si>
    <t>4301332938</t>
  </si>
  <si>
    <t>4301333037</t>
  </si>
  <si>
    <t>4301332881</t>
  </si>
  <si>
    <t>4301332907</t>
  </si>
  <si>
    <t>4301333033</t>
  </si>
  <si>
    <t>4301332944</t>
  </si>
  <si>
    <t>4301333032</t>
  </si>
  <si>
    <t>4301332903</t>
  </si>
  <si>
    <t>4301333008</t>
  </si>
  <si>
    <t>4301332946</t>
  </si>
  <si>
    <t>4301333031</t>
  </si>
  <si>
    <t>4301332934</t>
  </si>
  <si>
    <t>4301333028</t>
  </si>
  <si>
    <t>4301332598</t>
  </si>
  <si>
    <t>4301333221</t>
  </si>
  <si>
    <t>4301333220</t>
  </si>
  <si>
    <t>4301332883</t>
  </si>
  <si>
    <t>4301333020</t>
  </si>
  <si>
    <t>4301333219</t>
  </si>
  <si>
    <t>4301333019</t>
  </si>
  <si>
    <t>4301333021</t>
  </si>
  <si>
    <t>4301333069</t>
  </si>
  <si>
    <t>4301332959</t>
  </si>
  <si>
    <t>4301332948</t>
  </si>
  <si>
    <t>4301333251</t>
  </si>
  <si>
    <t>4301332886</t>
  </si>
  <si>
    <t>4301332949</t>
  </si>
  <si>
    <t>4301333255</t>
  </si>
  <si>
    <t>4301333254</t>
  </si>
  <si>
    <t>4301333253</t>
  </si>
  <si>
    <t>4301333252</t>
  </si>
  <si>
    <t>4301333222</t>
  </si>
  <si>
    <t>4301332912</t>
  </si>
  <si>
    <t>4301332790</t>
  </si>
  <si>
    <t>4301332963</t>
  </si>
  <si>
    <t>4301333161</t>
  </si>
  <si>
    <t>4301333060</t>
  </si>
  <si>
    <t>4301333211</t>
  </si>
  <si>
    <t>4301333059</t>
  </si>
  <si>
    <t>4301333061</t>
  </si>
  <si>
    <t>4301333244</t>
  </si>
  <si>
    <t>4301333223</t>
  </si>
  <si>
    <t>4304738365</t>
  </si>
  <si>
    <t>4301332957</t>
  </si>
  <si>
    <t>4301333056</t>
  </si>
  <si>
    <t>4304738601</t>
  </si>
  <si>
    <t>4301332956</t>
  </si>
  <si>
    <t>4301333218</t>
  </si>
  <si>
    <t>4304738613</t>
  </si>
  <si>
    <t>4301333058</t>
  </si>
  <si>
    <t>4301333261</t>
  </si>
  <si>
    <t>4301333057</t>
  </si>
  <si>
    <t>4301332916</t>
  </si>
  <si>
    <t>4301332967</t>
  </si>
  <si>
    <t>4301333260</t>
  </si>
  <si>
    <t>4301333275</t>
  </si>
  <si>
    <t>4301332918</t>
  </si>
  <si>
    <t>4304738501</t>
  </si>
  <si>
    <t>4301333053</t>
  </si>
  <si>
    <t>4301333262</t>
  </si>
  <si>
    <t>4301333054</t>
  </si>
  <si>
    <t>4301333265</t>
  </si>
  <si>
    <t>4301333365</t>
  </si>
  <si>
    <t>4301332650</t>
  </si>
  <si>
    <t>4301333216</t>
  </si>
  <si>
    <t>4301333381</t>
  </si>
  <si>
    <t>4301333417</t>
  </si>
  <si>
    <t>4301333242</t>
  </si>
  <si>
    <t>4301333052</t>
  </si>
  <si>
    <t>4301333217</t>
  </si>
  <si>
    <t>4301333243</t>
  </si>
  <si>
    <t>4301333050</t>
  </si>
  <si>
    <t>4301333411</t>
  </si>
  <si>
    <t>4301333100</t>
  </si>
  <si>
    <t>4301333102</t>
  </si>
  <si>
    <t>4301332953</t>
  </si>
  <si>
    <t>4301333175</t>
  </si>
  <si>
    <t>4301333383</t>
  </si>
  <si>
    <t>4301333167</t>
  </si>
  <si>
    <t>4301333147</t>
  </si>
  <si>
    <t>4301333273</t>
  </si>
  <si>
    <t>4301332921</t>
  </si>
  <si>
    <t>4301333382</t>
  </si>
  <si>
    <t>4301333467</t>
  </si>
  <si>
    <t>4301333136</t>
  </si>
  <si>
    <t>4301333148</t>
  </si>
  <si>
    <t>4301332952</t>
  </si>
  <si>
    <t>4301333274</t>
  </si>
  <si>
    <t>4301332919</t>
  </si>
  <si>
    <t>4301333138</t>
  </si>
  <si>
    <t>4301333166</t>
  </si>
  <si>
    <t>4301332958</t>
  </si>
  <si>
    <t>4301333024</t>
  </si>
  <si>
    <t>4301333165</t>
  </si>
  <si>
    <t>4301332913</t>
  </si>
  <si>
    <t>4301333464</t>
  </si>
  <si>
    <t>4301333023</t>
  </si>
  <si>
    <t>4301333107</t>
  </si>
  <si>
    <t>4301333106</t>
  </si>
  <si>
    <t>4301333264</t>
  </si>
  <si>
    <t>4301333164</t>
  </si>
  <si>
    <t>4301333422</t>
  </si>
  <si>
    <t>4301333149</t>
  </si>
  <si>
    <t>4301333022</t>
  </si>
  <si>
    <t>4301333263</t>
  </si>
  <si>
    <t>4301333066</t>
  </si>
  <si>
    <t>4301333110</t>
  </si>
  <si>
    <t>4301333529</t>
  </si>
  <si>
    <t>4301333141</t>
  </si>
  <si>
    <t>4301333142</t>
  </si>
  <si>
    <t>4301333144</t>
  </si>
  <si>
    <t>4301333104</t>
  </si>
  <si>
    <t>4301333067</t>
  </si>
  <si>
    <t>4301333105</t>
  </si>
  <si>
    <t>4301333250</t>
  </si>
  <si>
    <t>4301333109</t>
  </si>
  <si>
    <t>4301333068</t>
  </si>
  <si>
    <t>4301333121</t>
  </si>
  <si>
    <t>4301333143</t>
  </si>
  <si>
    <t>4301333271</t>
  </si>
  <si>
    <t>4301333108</t>
  </si>
  <si>
    <t>4301333548</t>
  </si>
  <si>
    <t>4301333062</t>
  </si>
  <si>
    <t>4301332851</t>
  </si>
  <si>
    <t>4301332922</t>
  </si>
  <si>
    <t>4301332920</t>
  </si>
  <si>
    <t>4301332770</t>
  </si>
  <si>
    <t>4301333571</t>
  </si>
  <si>
    <t>4301333616</t>
  </si>
  <si>
    <t>4301333249</t>
  </si>
  <si>
    <t>4301333518</t>
  </si>
  <si>
    <t>4301333174</t>
  </si>
  <si>
    <t>4301333394</t>
  </si>
  <si>
    <t>4301333064</t>
  </si>
  <si>
    <t>4301333001</t>
  </si>
  <si>
    <t>4301333701</t>
  </si>
  <si>
    <t>4301333702</t>
  </si>
  <si>
    <t>4301333000</t>
  </si>
  <si>
    <t>4301333065</t>
  </si>
  <si>
    <t>4301333083</t>
  </si>
  <si>
    <t>4301333180</t>
  </si>
  <si>
    <t>4301333685</t>
  </si>
  <si>
    <t>4301332999</t>
  </si>
  <si>
    <t>4301333082</t>
  </si>
  <si>
    <t>4301333700</t>
  </si>
  <si>
    <t>4301332998</t>
  </si>
  <si>
    <t>4301333730</t>
  </si>
  <si>
    <t>4301333608</t>
  </si>
  <si>
    <t>4301332997</t>
  </si>
  <si>
    <t>4301333084</t>
  </si>
  <si>
    <t>4301333085</t>
  </si>
  <si>
    <t>4301333101</t>
  </si>
  <si>
    <t>4301333158</t>
  </si>
  <si>
    <t>4301333724</t>
  </si>
  <si>
    <t>4301333725</t>
  </si>
  <si>
    <t>4301333465</t>
  </si>
  <si>
    <t>4301333664</t>
  </si>
  <si>
    <t>4301333160</t>
  </si>
  <si>
    <t>4301333159</t>
  </si>
  <si>
    <t>4301333182</t>
  </si>
  <si>
    <t>4301333384</t>
  </si>
  <si>
    <t>4301333341</t>
  </si>
  <si>
    <t>4301333521</t>
  </si>
  <si>
    <t>4301333342</t>
  </si>
  <si>
    <t>4301333183</t>
  </si>
  <si>
    <t>4301333570</t>
  </si>
  <si>
    <t>4301333003</t>
  </si>
  <si>
    <t>4301333162</t>
  </si>
  <si>
    <t>4301332961</t>
  </si>
  <si>
    <t>4301333515</t>
  </si>
  <si>
    <t>4301333163</t>
  </si>
  <si>
    <t>4304738500</t>
  </si>
  <si>
    <t>4301333002</t>
  </si>
  <si>
    <t>4301333004</t>
  </si>
  <si>
    <t>4301333517</t>
  </si>
  <si>
    <t>4301332960</t>
  </si>
  <si>
    <t>4301333178</t>
  </si>
  <si>
    <t>4301333176</t>
  </si>
  <si>
    <t>4301333177</t>
  </si>
  <si>
    <t>4301333181</t>
  </si>
  <si>
    <t>4301333639</t>
  </si>
  <si>
    <t>4304738499</t>
  </si>
  <si>
    <t>4301333662</t>
  </si>
  <si>
    <t>4301332848</t>
  </si>
  <si>
    <t>4301333343</t>
  </si>
  <si>
    <t>4301333520</t>
  </si>
  <si>
    <t>4301333340</t>
  </si>
  <si>
    <t>4304739591</t>
  </si>
  <si>
    <t>4301333339</t>
  </si>
  <si>
    <t>4301333519</t>
  </si>
  <si>
    <t>4301333344</t>
  </si>
  <si>
    <t>4301333686</t>
  </si>
  <si>
    <t>4301333086</t>
  </si>
  <si>
    <t>4301333338</t>
  </si>
  <si>
    <t>4301333027</t>
  </si>
  <si>
    <t>4301333345</t>
  </si>
  <si>
    <t>4301333026</t>
  </si>
  <si>
    <t>4301333025</t>
  </si>
  <si>
    <t>4301333850</t>
  </si>
  <si>
    <t>4301333849</t>
  </si>
  <si>
    <t>4301333847</t>
  </si>
  <si>
    <t>4301332951</t>
  </si>
  <si>
    <t>4301333846</t>
  </si>
  <si>
    <t>4304739467</t>
  </si>
  <si>
    <t>4301333179</t>
  </si>
  <si>
    <t>4301333711</t>
  </si>
  <si>
    <t>4301333845</t>
  </si>
  <si>
    <t>4301333710</t>
  </si>
  <si>
    <t>4301333852</t>
  </si>
  <si>
    <t>4301333604</t>
  </si>
  <si>
    <t>4301333853</t>
  </si>
  <si>
    <t>4301333753</t>
  </si>
  <si>
    <t>4304739634</t>
  </si>
  <si>
    <t>4301333848</t>
  </si>
  <si>
    <t>4301333752</t>
  </si>
  <si>
    <t>4301333854</t>
  </si>
  <si>
    <t>4301333728</t>
  </si>
  <si>
    <t>4301333751</t>
  </si>
  <si>
    <t>4301333780</t>
  </si>
  <si>
    <t>4304738400</t>
  </si>
  <si>
    <t>4301333904</t>
  </si>
  <si>
    <t>4301333763</t>
  </si>
  <si>
    <t>4301333708</t>
  </si>
  <si>
    <t>4301333927</t>
  </si>
  <si>
    <t>4301333862</t>
  </si>
  <si>
    <t>4301332849</t>
  </si>
  <si>
    <t>4301333764</t>
  </si>
  <si>
    <t>4301333643</t>
  </si>
  <si>
    <t>4301333916</t>
  </si>
  <si>
    <t>4301333707</t>
  </si>
  <si>
    <t>4301333778</t>
  </si>
  <si>
    <t>4301333851</t>
  </si>
  <si>
    <t>4301333951</t>
  </si>
  <si>
    <t>4301333779</t>
  </si>
  <si>
    <t>4301333950</t>
  </si>
  <si>
    <t>4301333765</t>
  </si>
  <si>
    <t>4301333947</t>
  </si>
  <si>
    <t>4301333964</t>
  </si>
  <si>
    <t>4301332798</t>
  </si>
  <si>
    <t>4304739961</t>
  </si>
  <si>
    <t>4301330668</t>
  </si>
  <si>
    <t>4301333897</t>
  </si>
  <si>
    <t>4301333944</t>
  </si>
  <si>
    <t>4301333984</t>
  </si>
  <si>
    <t>4301330978</t>
  </si>
  <si>
    <t>4301333943</t>
  </si>
  <si>
    <t>4301333983</t>
  </si>
  <si>
    <t>4304739944</t>
  </si>
  <si>
    <t>4301333913</t>
  </si>
  <si>
    <t>4301333974</t>
  </si>
  <si>
    <t>4301333945</t>
  </si>
  <si>
    <t>4301333914</t>
  </si>
  <si>
    <t>4304740026</t>
  </si>
  <si>
    <t>4301333827</t>
  </si>
  <si>
    <t>4304740039</t>
  </si>
  <si>
    <t>4301330182</t>
  </si>
  <si>
    <t>4301333742</t>
  </si>
  <si>
    <t>4301333946</t>
  </si>
  <si>
    <t>4301334010</t>
  </si>
  <si>
    <t>4304740017</t>
  </si>
  <si>
    <t>4301333833</t>
  </si>
  <si>
    <t>4304739641</t>
  </si>
  <si>
    <t>4304740032</t>
  </si>
  <si>
    <t>4301333997</t>
  </si>
  <si>
    <t>4301333988</t>
  </si>
  <si>
    <t>4301333995</t>
  </si>
  <si>
    <t>4301334013</t>
  </si>
  <si>
    <t>4301334012</t>
  </si>
  <si>
    <t>4301334011</t>
  </si>
  <si>
    <t>4304740040</t>
  </si>
  <si>
    <t>4301333994</t>
  </si>
  <si>
    <t>4301334014</t>
  </si>
  <si>
    <t>4301334016</t>
  </si>
  <si>
    <t>4301333996</t>
  </si>
  <si>
    <t>4301333555</t>
  </si>
  <si>
    <t>4301333554</t>
  </si>
  <si>
    <t>4301333353</t>
  </si>
  <si>
    <t>4301333992</t>
  </si>
  <si>
    <t>4301334040</t>
  </si>
  <si>
    <t>4301333352</t>
  </si>
  <si>
    <t>4301333553</t>
  </si>
  <si>
    <t>4301333991</t>
  </si>
  <si>
    <t>4301334003</t>
  </si>
  <si>
    <t>4301334041</t>
  </si>
  <si>
    <t>4301334164</t>
  </si>
  <si>
    <t>4304740344</t>
  </si>
  <si>
    <t>4301333990</t>
  </si>
  <si>
    <t>4304740256</t>
  </si>
  <si>
    <t>4301334063</t>
  </si>
  <si>
    <t>4304740257</t>
  </si>
  <si>
    <t>4301334027</t>
  </si>
  <si>
    <t>4304739198</t>
  </si>
  <si>
    <t>4304740260</t>
  </si>
  <si>
    <t>4304740261</t>
  </si>
  <si>
    <t>4304740258</t>
  </si>
  <si>
    <t>4304740259</t>
  </si>
  <si>
    <t>4304740367</t>
  </si>
  <si>
    <t>4304740271</t>
  </si>
  <si>
    <t>4304740274</t>
  </si>
  <si>
    <t>4304740273</t>
  </si>
  <si>
    <t>4301333351</t>
  </si>
  <si>
    <t>4304740272</t>
  </si>
  <si>
    <t>4301333760</t>
  </si>
  <si>
    <t>4301334091</t>
  </si>
  <si>
    <t>4301334064</t>
  </si>
  <si>
    <t>4301334078</t>
  </si>
  <si>
    <t>4304740275</t>
  </si>
  <si>
    <t>4301334079</t>
  </si>
  <si>
    <t>4301334062</t>
  </si>
  <si>
    <t>4301333350</t>
  </si>
  <si>
    <t>4301334233</t>
  </si>
  <si>
    <t>4301334230</t>
  </si>
  <si>
    <t>4301333981</t>
  </si>
  <si>
    <t>4301333880</t>
  </si>
  <si>
    <t>4301333593</t>
  </si>
  <si>
    <t>4301333935</t>
  </si>
  <si>
    <t>4301333998</t>
  </si>
  <si>
    <t>4301333961</t>
  </si>
  <si>
    <t>4301334000</t>
  </si>
  <si>
    <t>4301333960</t>
  </si>
  <si>
    <t>4301334076</t>
  </si>
  <si>
    <t>4301333150</t>
  </si>
  <si>
    <t>4301334154</t>
  </si>
  <si>
    <t>4301333063</t>
  </si>
  <si>
    <t>4301333454</t>
  </si>
  <si>
    <t>4301333962</t>
  </si>
  <si>
    <t>4301333452</t>
  </si>
  <si>
    <t>4301333963</t>
  </si>
  <si>
    <t>4301334153</t>
  </si>
  <si>
    <t>4301333453</t>
  </si>
  <si>
    <t>4301333985</t>
  </si>
  <si>
    <t>4301333410</t>
  </si>
  <si>
    <t>4301333977</t>
  </si>
  <si>
    <t>4301333409</t>
  </si>
  <si>
    <t>4301333901</t>
  </si>
  <si>
    <t>4301333586</t>
  </si>
  <si>
    <t>4301333810</t>
  </si>
  <si>
    <t>4301333423</t>
  </si>
  <si>
    <t>4301333408</t>
  </si>
  <si>
    <t>4301333424</t>
  </si>
  <si>
    <t>4301333407</t>
  </si>
  <si>
    <t>4301333425</t>
  </si>
  <si>
    <t>4301333781</t>
  </si>
  <si>
    <t>4301333103</t>
  </si>
  <si>
    <t>4301333969</t>
  </si>
  <si>
    <t>4301333145</t>
  </si>
  <si>
    <t>4304740617</t>
  </si>
  <si>
    <t>4301334257</t>
  </si>
  <si>
    <t>4301350018</t>
  </si>
  <si>
    <t>4301350014</t>
  </si>
  <si>
    <t>4301334258</t>
  </si>
  <si>
    <t>4301334259</t>
  </si>
  <si>
    <t>4301350071</t>
  </si>
  <si>
    <t>4301350020</t>
  </si>
  <si>
    <t>4301333970</t>
  </si>
  <si>
    <t>4301334067</t>
  </si>
  <si>
    <t>4301350019</t>
  </si>
  <si>
    <t>4301334068</t>
  </si>
  <si>
    <t>4301333759</t>
  </si>
  <si>
    <t>4301350010</t>
  </si>
  <si>
    <t>4301334260</t>
  </si>
  <si>
    <t>4301350015</t>
  </si>
  <si>
    <t>4301333881</t>
  </si>
  <si>
    <t>4301350076</t>
  </si>
  <si>
    <t>4301333882</t>
  </si>
  <si>
    <t>4304750657</t>
  </si>
  <si>
    <t>4301334152</t>
  </si>
  <si>
    <t>4304750658</t>
  </si>
  <si>
    <t>4301350017</t>
  </si>
  <si>
    <t>4301334080</t>
  </si>
  <si>
    <t>4301350075</t>
  </si>
  <si>
    <t>4301350081</t>
  </si>
  <si>
    <t>4301334264</t>
  </si>
  <si>
    <t>4301350080</t>
  </si>
  <si>
    <t>4301334106</t>
  </si>
  <si>
    <t>4304750532</t>
  </si>
  <si>
    <t>4301334110</t>
  </si>
  <si>
    <t>4301333973</t>
  </si>
  <si>
    <t>4304740386</t>
  </si>
  <si>
    <t>4301333873</t>
  </si>
  <si>
    <t>4301350006</t>
  </si>
  <si>
    <t>4304740385</t>
  </si>
  <si>
    <t>4301350037</t>
  </si>
  <si>
    <t>4301333872</t>
  </si>
  <si>
    <t>4301333936</t>
  </si>
  <si>
    <t>4301350008</t>
  </si>
  <si>
    <t>4301333871</t>
  </si>
  <si>
    <t>4301333940</t>
  </si>
  <si>
    <t>4301334193</t>
  </si>
  <si>
    <t>4301333941</t>
  </si>
  <si>
    <t>4301333959</t>
  </si>
  <si>
    <t>4301350185</t>
  </si>
  <si>
    <t>4301334207</t>
  </si>
  <si>
    <t>4301333879</t>
  </si>
  <si>
    <t>4301350007</t>
  </si>
  <si>
    <t>4301333762</t>
  </si>
  <si>
    <t>4301333975</t>
  </si>
  <si>
    <t>4301333986</t>
  </si>
  <si>
    <t>4304750669</t>
  </si>
  <si>
    <t>4301350154</t>
  </si>
  <si>
    <t>4304750709</t>
  </si>
  <si>
    <t>4301350004</t>
  </si>
  <si>
    <t>4301350153</t>
  </si>
  <si>
    <t>4301334077</t>
  </si>
  <si>
    <t>4301334146</t>
  </si>
  <si>
    <t>4304750668</t>
  </si>
  <si>
    <t>4301350039</t>
  </si>
  <si>
    <t>4301333514</t>
  </si>
  <si>
    <t>4304750688</t>
  </si>
  <si>
    <t>4301334119</t>
  </si>
  <si>
    <t>4301334109</t>
  </si>
  <si>
    <t>4301333516</t>
  </si>
  <si>
    <t>4301334094</t>
  </si>
  <si>
    <t>4301350001</t>
  </si>
  <si>
    <t>4301333812</t>
  </si>
  <si>
    <t>4301334235</t>
  </si>
  <si>
    <t>4301334083</t>
  </si>
  <si>
    <t>4301334263</t>
  </si>
  <si>
    <t>4301350003</t>
  </si>
  <si>
    <t>4301334082</t>
  </si>
  <si>
    <t>4301334277</t>
  </si>
  <si>
    <t>4301350072</t>
  </si>
  <si>
    <t>4301350073</t>
  </si>
  <si>
    <t>4301334242</t>
  </si>
  <si>
    <t>4301334237</t>
  </si>
  <si>
    <t>4301334239</t>
  </si>
  <si>
    <t>4301334244</t>
  </si>
  <si>
    <t>4301350060</t>
  </si>
  <si>
    <t>4301334261</t>
  </si>
  <si>
    <t>4301334221</t>
  </si>
  <si>
    <t>4301350152</t>
  </si>
  <si>
    <t>4301334223</t>
  </si>
  <si>
    <t>4301350009</t>
  </si>
  <si>
    <t>4301334173</t>
  </si>
  <si>
    <t>4301350190</t>
  </si>
  <si>
    <t>4304736599</t>
  </si>
  <si>
    <t>4301334097</t>
  </si>
  <si>
    <t>4301350151</t>
  </si>
  <si>
    <t>4301350191</t>
  </si>
  <si>
    <t>4301350223</t>
  </si>
  <si>
    <t>4301334187</t>
  </si>
  <si>
    <t>4301334243</t>
  </si>
  <si>
    <t>4304750817</t>
  </si>
  <si>
    <t>4304750824</t>
  </si>
  <si>
    <t>4301350118</t>
  </si>
  <si>
    <t>4301350119</t>
  </si>
  <si>
    <t>4301334123</t>
  </si>
  <si>
    <t>4301350116</t>
  </si>
  <si>
    <t>4301350117</t>
  </si>
  <si>
    <t>4301333993</t>
  </si>
  <si>
    <t>4301350203</t>
  </si>
  <si>
    <t>4301334081</t>
  </si>
  <si>
    <t>4301350097</t>
  </si>
  <si>
    <t>4301350202</t>
  </si>
  <si>
    <t>4301350205</t>
  </si>
  <si>
    <t>4301334098</t>
  </si>
  <si>
    <t>4301350120</t>
  </si>
  <si>
    <t>4301350121</t>
  </si>
  <si>
    <t>4301350149</t>
  </si>
  <si>
    <t>4301334202</t>
  </si>
  <si>
    <t>4301350148</t>
  </si>
  <si>
    <t>4301334236</t>
  </si>
  <si>
    <t>4301334238</t>
  </si>
  <si>
    <t>4301350067</t>
  </si>
  <si>
    <t>4301334194</t>
  </si>
  <si>
    <t>4301332850</t>
  </si>
  <si>
    <t>4301334060</t>
  </si>
  <si>
    <t>4301350068</t>
  </si>
  <si>
    <t>4301334059</t>
  </si>
  <si>
    <t>4301334240</t>
  </si>
  <si>
    <t>4301350002</t>
  </si>
  <si>
    <t>4301350204</t>
  </si>
  <si>
    <t>4304751290</t>
  </si>
  <si>
    <t>4301350245</t>
  </si>
  <si>
    <t>4301350113</t>
  </si>
  <si>
    <t>4301350206</t>
  </si>
  <si>
    <t>4301334174</t>
  </si>
  <si>
    <t>4301350114</t>
  </si>
  <si>
    <t>4301350207</t>
  </si>
  <si>
    <t>4301350209</t>
  </si>
  <si>
    <t>4301350247</t>
  </si>
  <si>
    <t>4301334172</t>
  </si>
  <si>
    <t>4301350069</t>
  </si>
  <si>
    <t>4301350115</t>
  </si>
  <si>
    <t>4301333972</t>
  </si>
  <si>
    <t>4301334181</t>
  </si>
  <si>
    <t>4301334296</t>
  </si>
  <si>
    <t>4301334295</t>
  </si>
  <si>
    <t>4301350023</t>
  </si>
  <si>
    <t>4301350044</t>
  </si>
  <si>
    <t>4301350125</t>
  </si>
  <si>
    <t>4301350047</t>
  </si>
  <si>
    <t>4301333584</t>
  </si>
  <si>
    <t>4304739334</t>
  </si>
  <si>
    <t>4301350124</t>
  </si>
  <si>
    <t>4301350200</t>
  </si>
  <si>
    <t>4301350260</t>
  </si>
  <si>
    <t>4304739333</t>
  </si>
  <si>
    <t>4301333980</t>
  </si>
  <si>
    <t>4301333958</t>
  </si>
  <si>
    <t>4301350112</t>
  </si>
  <si>
    <t>4301334171</t>
  </si>
  <si>
    <t>4301334205</t>
  </si>
  <si>
    <t>4301350111</t>
  </si>
  <si>
    <t>4304750947</t>
  </si>
  <si>
    <t>4304750967</t>
  </si>
  <si>
    <t>4301350292</t>
  </si>
  <si>
    <t>4301350109</t>
  </si>
  <si>
    <t>4301350106</t>
  </si>
  <si>
    <t>4301350264</t>
  </si>
  <si>
    <t>4301334140</t>
  </si>
  <si>
    <t>4301350105</t>
  </si>
  <si>
    <t>4301350110</t>
  </si>
  <si>
    <t>4304750948</t>
  </si>
  <si>
    <t>4301350107</t>
  </si>
  <si>
    <t>4301350108</t>
  </si>
  <si>
    <t>4301350262</t>
  </si>
  <si>
    <t>4304750944</t>
  </si>
  <si>
    <t>4301334139</t>
  </si>
  <si>
    <t>4301350265</t>
  </si>
  <si>
    <t>4304750969</t>
  </si>
  <si>
    <t>4301350210</t>
  </si>
  <si>
    <t>4304750946</t>
  </si>
  <si>
    <t>4301334141</t>
  </si>
  <si>
    <t>4304750968</t>
  </si>
  <si>
    <t>4304750987</t>
  </si>
  <si>
    <t>4301334282</t>
  </si>
  <si>
    <t>4301350065</t>
  </si>
  <si>
    <t>4301350211</t>
  </si>
  <si>
    <t>4301334222</t>
  </si>
  <si>
    <t>4301350291</t>
  </si>
  <si>
    <t>4304750980</t>
  </si>
  <si>
    <t>4304750986</t>
  </si>
  <si>
    <t>4304750945</t>
  </si>
  <si>
    <t>4301334126</t>
  </si>
  <si>
    <t>4301350271</t>
  </si>
  <si>
    <t>4301350288</t>
  </si>
  <si>
    <t>4301350244</t>
  </si>
  <si>
    <t>4301333942</t>
  </si>
  <si>
    <t>4301350224</t>
  </si>
  <si>
    <t>4301350290</t>
  </si>
  <si>
    <t>4301350307</t>
  </si>
  <si>
    <t>4301350066</t>
  </si>
  <si>
    <t>4304751058</t>
  </si>
  <si>
    <t>4301350313</t>
  </si>
  <si>
    <t>4301350156</t>
  </si>
  <si>
    <t>4304751085</t>
  </si>
  <si>
    <t>4301333777</t>
  </si>
  <si>
    <t>4301350352</t>
  </si>
  <si>
    <t>4301333750</t>
  </si>
  <si>
    <t>4304751059</t>
  </si>
  <si>
    <t>4301333878</t>
  </si>
  <si>
    <t>4301334125</t>
  </si>
  <si>
    <t>4301334149</t>
  </si>
  <si>
    <t>4301333877</t>
  </si>
  <si>
    <t>4301350192</t>
  </si>
  <si>
    <t>4304751047</t>
  </si>
  <si>
    <t>4301350297</t>
  </si>
  <si>
    <t>4301350300</t>
  </si>
  <si>
    <t>4301333987</t>
  </si>
  <si>
    <t>4301334293</t>
  </si>
  <si>
    <t>4301350272</t>
  </si>
  <si>
    <t>4301350301</t>
  </si>
  <si>
    <t>4301350052</t>
  </si>
  <si>
    <t>4301350275</t>
  </si>
  <si>
    <t>4301350298</t>
  </si>
  <si>
    <t>4304751049</t>
  </si>
  <si>
    <t>4301334198</t>
  </si>
  <si>
    <t>4301334138</t>
  </si>
  <si>
    <t>4301334182</t>
  </si>
  <si>
    <t>4301350296</t>
  </si>
  <si>
    <t>4304751048</t>
  </si>
  <si>
    <t>4301334180</t>
  </si>
  <si>
    <t>4301331888</t>
  </si>
  <si>
    <t>4301350305</t>
  </si>
  <si>
    <t>4301350312</t>
  </si>
  <si>
    <t>4301332451</t>
  </si>
  <si>
    <t>4301350286</t>
  </si>
  <si>
    <t>4301350294</t>
  </si>
  <si>
    <t>4304751046</t>
  </si>
  <si>
    <t>4301334201</t>
  </si>
  <si>
    <t>4301350287</t>
  </si>
  <si>
    <t>4301350295</t>
  </si>
  <si>
    <t>4301333470</t>
  </si>
  <si>
    <t>4301334195</t>
  </si>
  <si>
    <t>4301350344</t>
  </si>
  <si>
    <t>4301350346</t>
  </si>
  <si>
    <t>4301333469</t>
  </si>
  <si>
    <t>4301334204</t>
  </si>
  <si>
    <t>4301334251</t>
  </si>
  <si>
    <t>4301350362</t>
  </si>
  <si>
    <t>4301350140</t>
  </si>
  <si>
    <t>4304751167</t>
  </si>
  <si>
    <t>4301350043</t>
  </si>
  <si>
    <t>4301350289</t>
  </si>
  <si>
    <t>4301350343</t>
  </si>
  <si>
    <t>4301350147</t>
  </si>
  <si>
    <t>4301334218</t>
  </si>
  <si>
    <t>4301350361</t>
  </si>
  <si>
    <t>4304751164</t>
  </si>
  <si>
    <t>4301350050</t>
  </si>
  <si>
    <t>4301350310</t>
  </si>
  <si>
    <t>4301350359</t>
  </si>
  <si>
    <t>4304751168</t>
  </si>
  <si>
    <t>4301334175</t>
  </si>
  <si>
    <t>4301334185</t>
  </si>
  <si>
    <t>4301350045</t>
  </si>
  <si>
    <t>4304751111</t>
  </si>
  <si>
    <t>4301350358</t>
  </si>
  <si>
    <t>4301334130</t>
  </si>
  <si>
    <t>4301350311</t>
  </si>
  <si>
    <t>4301350345</t>
  </si>
  <si>
    <t>4301350145</t>
  </si>
  <si>
    <t>4301350340</t>
  </si>
  <si>
    <t>4301350046</t>
  </si>
  <si>
    <t>4301350187</t>
  </si>
  <si>
    <t>4301334203</t>
  </si>
  <si>
    <t>4304751165</t>
  </si>
  <si>
    <t>4301334191</t>
  </si>
  <si>
    <t>4304751162</t>
  </si>
  <si>
    <t>4301350357</t>
  </si>
  <si>
    <t>4301350186</t>
  </si>
  <si>
    <t>4301334215</t>
  </si>
  <si>
    <t>4304750981</t>
  </si>
  <si>
    <t>4301334255</t>
  </si>
  <si>
    <t>4301350374</t>
  </si>
  <si>
    <t>4301350038</t>
  </si>
  <si>
    <t>4301350306</t>
  </si>
  <si>
    <t>4301350134</t>
  </si>
  <si>
    <t>4301350188</t>
  </si>
  <si>
    <t>4301350199</t>
  </si>
  <si>
    <t>4301333894</t>
  </si>
  <si>
    <t>4301350198</t>
  </si>
  <si>
    <t>4301350212</t>
  </si>
  <si>
    <t>4301350376</t>
  </si>
  <si>
    <t>4304751124</t>
  </si>
  <si>
    <t>4301334216</t>
  </si>
  <si>
    <t>4301334217</t>
  </si>
  <si>
    <t>4301350142</t>
  </si>
  <si>
    <t>4301350143</t>
  </si>
  <si>
    <t>4304751326</t>
  </si>
  <si>
    <t>4301334136</t>
  </si>
  <si>
    <t>4301350139</t>
  </si>
  <si>
    <t>4301350397</t>
  </si>
  <si>
    <t>4301350131</t>
  </si>
  <si>
    <t>4301350377</t>
  </si>
  <si>
    <t>4301350135</t>
  </si>
  <si>
    <t>4304751117</t>
  </si>
  <si>
    <t>4301350197</t>
  </si>
  <si>
    <t>4301334214</t>
  </si>
  <si>
    <t>4301350132</t>
  </si>
  <si>
    <t>4301350195</t>
  </si>
  <si>
    <t>4301350136</t>
  </si>
  <si>
    <t>4304751119</t>
  </si>
  <si>
    <t>4304751120</t>
  </si>
  <si>
    <t>4301350051</t>
  </si>
  <si>
    <t>4301350123</t>
  </si>
  <si>
    <t>4301350042</t>
  </si>
  <si>
    <t>4301350189</t>
  </si>
  <si>
    <t>4301350394</t>
  </si>
  <si>
    <t>4301334234</t>
  </si>
  <si>
    <t>4301350278</t>
  </si>
  <si>
    <t>4301350166</t>
  </si>
  <si>
    <t>4301334124</t>
  </si>
  <si>
    <t>4301334241</t>
  </si>
  <si>
    <t>4301350146</t>
  </si>
  <si>
    <t>4301350378</t>
  </si>
  <si>
    <t>4301350024</t>
  </si>
  <si>
    <t>4301350373</t>
  </si>
  <si>
    <t>4304751104</t>
  </si>
  <si>
    <t>4301350283</t>
  </si>
  <si>
    <t>4301350379</t>
  </si>
  <si>
    <t>4304751118</t>
  </si>
  <si>
    <t>4301334199</t>
  </si>
  <si>
    <t>4304751128</t>
  </si>
  <si>
    <t>4301350400</t>
  </si>
  <si>
    <t>4301350392</t>
  </si>
  <si>
    <t>4301334179</t>
  </si>
  <si>
    <t>4301350281</t>
  </si>
  <si>
    <t>4301350339</t>
  </si>
  <si>
    <t>4301350255</t>
  </si>
  <si>
    <t>4301350256</t>
  </si>
  <si>
    <t>4301350285</t>
  </si>
  <si>
    <t>4301334183</t>
  </si>
  <si>
    <t>4301334184</t>
  </si>
  <si>
    <t>4301350279</t>
  </si>
  <si>
    <t>4301350406</t>
  </si>
  <si>
    <t>4304751127</t>
  </si>
  <si>
    <t>4301334142</t>
  </si>
  <si>
    <t>4301350270</t>
  </si>
  <si>
    <t>4301350383</t>
  </si>
  <si>
    <t>4301350405</t>
  </si>
  <si>
    <t>4304751125</t>
  </si>
  <si>
    <t>4301334186</t>
  </si>
  <si>
    <t>4301350240</t>
  </si>
  <si>
    <t>4301350303</t>
  </si>
  <si>
    <t>4301350331</t>
  </si>
  <si>
    <t>4301350386</t>
  </si>
  <si>
    <t>4301350404</t>
  </si>
  <si>
    <t>4301350215</t>
  </si>
  <si>
    <t>4301350216</t>
  </si>
  <si>
    <t>4301333867</t>
  </si>
  <si>
    <t>4301350317</t>
  </si>
  <si>
    <t>4301333989</t>
  </si>
  <si>
    <t>4301350341</t>
  </si>
  <si>
    <t>4301350387</t>
  </si>
  <si>
    <t>4301350336</t>
  </si>
  <si>
    <t>4301350412</t>
  </si>
  <si>
    <t>4301333139</t>
  </si>
  <si>
    <t>4301350226</t>
  </si>
  <si>
    <t>4301350418</t>
  </si>
  <si>
    <t>4301350225</t>
  </si>
  <si>
    <t>4304751163</t>
  </si>
  <si>
    <t>4301350258</t>
  </si>
  <si>
    <t>4301350372</t>
  </si>
  <si>
    <t>4301350049</t>
  </si>
  <si>
    <t>4301350320</t>
  </si>
  <si>
    <t>4301350423</t>
  </si>
  <si>
    <t>4304751170</t>
  </si>
  <si>
    <t>4301350141</t>
  </si>
  <si>
    <t>4301350219</t>
  </si>
  <si>
    <t>4301350332</t>
  </si>
  <si>
    <t>4301350456</t>
  </si>
  <si>
    <t>4301334232</t>
  </si>
  <si>
    <t>4301350284</t>
  </si>
  <si>
    <t>4304751129</t>
  </si>
  <si>
    <t>4301350222</t>
  </si>
  <si>
    <t>4301350238</t>
  </si>
  <si>
    <t>4301334137</t>
  </si>
  <si>
    <t>4301350235</t>
  </si>
  <si>
    <t>4301350213</t>
  </si>
  <si>
    <t>4301350214</t>
  </si>
  <si>
    <t>4301350236</t>
  </si>
  <si>
    <t>4301350234</t>
  </si>
  <si>
    <t>4301350334</t>
  </si>
  <si>
    <t>4301350155</t>
  </si>
  <si>
    <t>4301350333</t>
  </si>
  <si>
    <t>4301334134</t>
  </si>
  <si>
    <t>4301350138</t>
  </si>
  <si>
    <t>4301350239</t>
  </si>
  <si>
    <t>4301350276</t>
  </si>
  <si>
    <t>4301350237</t>
  </si>
  <si>
    <t>4301334224</t>
  </si>
  <si>
    <t>4301350277</t>
  </si>
  <si>
    <t>4301350335</t>
  </si>
  <si>
    <t>4301350399</t>
  </si>
  <si>
    <t>4301350353</t>
  </si>
  <si>
    <t>4301350196</t>
  </si>
  <si>
    <t>4301350299</t>
  </si>
  <si>
    <t>4301350427</t>
  </si>
  <si>
    <t>4301350302</t>
  </si>
  <si>
    <t>4301350393</t>
  </si>
  <si>
    <t>4301350433</t>
  </si>
  <si>
    <t>4301350232</t>
  </si>
  <si>
    <t>4301350233</t>
  </si>
  <si>
    <t>4301350304</t>
  </si>
  <si>
    <t>4301350220</t>
  </si>
  <si>
    <t>4301350257</t>
  </si>
  <si>
    <t>4301350248</t>
  </si>
  <si>
    <t>4301350249</t>
  </si>
  <si>
    <t>4304751289</t>
  </si>
  <si>
    <t>4301350388</t>
  </si>
  <si>
    <t>4301334246</t>
  </si>
  <si>
    <t>4301350217</t>
  </si>
  <si>
    <t>4301350218</t>
  </si>
  <si>
    <t>4301350251</t>
  </si>
  <si>
    <t>4301350053</t>
  </si>
  <si>
    <t>4301350444</t>
  </si>
  <si>
    <t>4304751303</t>
  </si>
  <si>
    <t>4304751288</t>
  </si>
  <si>
    <t>4301350252</t>
  </si>
  <si>
    <t>4301334075</t>
  </si>
  <si>
    <t>4301350253</t>
  </si>
  <si>
    <t>4301350254</t>
  </si>
  <si>
    <t>4301350441</t>
  </si>
  <si>
    <t>4304751304</t>
  </si>
  <si>
    <t>4301350250</t>
  </si>
  <si>
    <t>4301350561</t>
  </si>
  <si>
    <t>4301350026</t>
  </si>
  <si>
    <t>4301350439</t>
  </si>
  <si>
    <t>4304751306</t>
  </si>
  <si>
    <t>4301331805</t>
  </si>
  <si>
    <t>4301350129</t>
  </si>
  <si>
    <t>4301350390</t>
  </si>
  <si>
    <t>4301350527</t>
  </si>
  <si>
    <t>4304750869</t>
  </si>
  <si>
    <t>4304751309</t>
  </si>
  <si>
    <t>4304751291</t>
  </si>
  <si>
    <t>4304750871</t>
  </si>
  <si>
    <t>4301350150</t>
  </si>
  <si>
    <t>4304751102</t>
  </si>
  <si>
    <t>4304751166</t>
  </si>
  <si>
    <t>4304750868</t>
  </si>
  <si>
    <t>4304751101</t>
  </si>
  <si>
    <t>4304751103</t>
  </si>
  <si>
    <t>4304740226</t>
  </si>
  <si>
    <t>4304751322</t>
  </si>
  <si>
    <t>4301350573</t>
  </si>
  <si>
    <t>4304750870</t>
  </si>
  <si>
    <t>4301350242</t>
  </si>
  <si>
    <t>4301350422</t>
  </si>
  <si>
    <t>4301350446</t>
  </si>
  <si>
    <t>4304751305</t>
  </si>
  <si>
    <t>4304751307</t>
  </si>
  <si>
    <t>4301350452</t>
  </si>
  <si>
    <t>4304751296</t>
  </si>
  <si>
    <t>4304751488</t>
  </si>
  <si>
    <t>4301334135</t>
  </si>
  <si>
    <t>4301350385</t>
  </si>
  <si>
    <t>4304751294</t>
  </si>
  <si>
    <t>4304751295</t>
  </si>
  <si>
    <t>4304751320</t>
  </si>
  <si>
    <t>4301334231</t>
  </si>
  <si>
    <t>4301350651</t>
  </si>
  <si>
    <t>4304751130</t>
  </si>
  <si>
    <t>4304751321</t>
  </si>
  <si>
    <t>4301350652</t>
  </si>
  <si>
    <t>4304739679</t>
  </si>
  <si>
    <t>4304751300</t>
  </si>
  <si>
    <t>4304751497</t>
  </si>
  <si>
    <t>4301350088</t>
  </si>
  <si>
    <t>4304751491</t>
  </si>
  <si>
    <t>4301334131</t>
  </si>
  <si>
    <t>4304751310</t>
  </si>
  <si>
    <t>4301350181</t>
  </si>
  <si>
    <t>4304751301</t>
  </si>
  <si>
    <t>4304751492</t>
  </si>
  <si>
    <t>4304751493</t>
  </si>
  <si>
    <t>4301350448</t>
  </si>
  <si>
    <t>4301350431</t>
  </si>
  <si>
    <t>4304751494</t>
  </si>
  <si>
    <t>4304751298</t>
  </si>
  <si>
    <t>4301334132</t>
  </si>
  <si>
    <t>4301350450</t>
  </si>
  <si>
    <t>4304751297</t>
  </si>
  <si>
    <t>4301350686</t>
  </si>
  <si>
    <t>4301350451</t>
  </si>
  <si>
    <t>4304751299</t>
  </si>
  <si>
    <t>4304751496</t>
  </si>
  <si>
    <t>4301350590</t>
  </si>
  <si>
    <t>4301350293</t>
  </si>
  <si>
    <t>4301350623</t>
  </si>
  <si>
    <t>4304751417</t>
  </si>
  <si>
    <t>4301350598</t>
  </si>
  <si>
    <t>4304751412</t>
  </si>
  <si>
    <t>4301350541</t>
  </si>
  <si>
    <t>4301350542</t>
  </si>
  <si>
    <t>4301350428</t>
  </si>
  <si>
    <t>4304751498</t>
  </si>
  <si>
    <t>4301350471</t>
  </si>
  <si>
    <t>4301350543</t>
  </si>
  <si>
    <t>4301350538</t>
  </si>
  <si>
    <t>4304751319</t>
  </si>
  <si>
    <t>4304751414</t>
  </si>
  <si>
    <t>4301350473</t>
  </si>
  <si>
    <t>4301350472</t>
  </si>
  <si>
    <t>4304751311</t>
  </si>
  <si>
    <t>4301350425</t>
  </si>
  <si>
    <t>4301350718</t>
  </si>
  <si>
    <t>4304751308</t>
  </si>
  <si>
    <t>4304751489</t>
  </si>
  <si>
    <t>4301350539</t>
  </si>
  <si>
    <t>4301350540</t>
  </si>
  <si>
    <t>4301350544</t>
  </si>
  <si>
    <t>4301350545</t>
  </si>
  <si>
    <t>4301350653</t>
  </si>
  <si>
    <t>4301350447</t>
  </si>
  <si>
    <t>4301350318</t>
  </si>
  <si>
    <t>4301350438</t>
  </si>
  <si>
    <t>4301350487</t>
  </si>
  <si>
    <t>4304751313</t>
  </si>
  <si>
    <t>4301350648</t>
  </si>
  <si>
    <t>4304751490</t>
  </si>
  <si>
    <t>4304751416</t>
  </si>
  <si>
    <t>4304751569</t>
  </si>
  <si>
    <t>4304751413</t>
  </si>
  <si>
    <t>4301350647</t>
  </si>
  <si>
    <t>4304751573</t>
  </si>
  <si>
    <t>4301333580</t>
  </si>
  <si>
    <t>4301350599</t>
  </si>
  <si>
    <t>4304751572</t>
  </si>
  <si>
    <t>4301350674</t>
  </si>
  <si>
    <t>4304751411</t>
  </si>
  <si>
    <t>4304751415</t>
  </si>
  <si>
    <t>4301350526</t>
  </si>
  <si>
    <t>4301350673</t>
  </si>
  <si>
    <t>4301350474</t>
  </si>
  <si>
    <t>4301350692</t>
  </si>
  <si>
    <t>4301350617</t>
  </si>
  <si>
    <t>4301350833</t>
  </si>
  <si>
    <t>4301350630</t>
  </si>
  <si>
    <t>4301350614</t>
  </si>
  <si>
    <t>4301350696</t>
  </si>
  <si>
    <t>4301350814</t>
  </si>
  <si>
    <t>4304751571</t>
  </si>
  <si>
    <t>4304751576</t>
  </si>
  <si>
    <t>4304751747</t>
  </si>
  <si>
    <t>4301350641</t>
  </si>
  <si>
    <t>4301350536</t>
  </si>
  <si>
    <t>4301350537</t>
  </si>
  <si>
    <t>4301350697</t>
  </si>
  <si>
    <t>4304751577</t>
  </si>
  <si>
    <t>4301350445</t>
  </si>
  <si>
    <t>4304751580</t>
  </si>
  <si>
    <t>4301350243</t>
  </si>
  <si>
    <t>4301350710</t>
  </si>
  <si>
    <t>4304751585</t>
  </si>
  <si>
    <t>4301350702</t>
  </si>
  <si>
    <t>4304751500</t>
  </si>
  <si>
    <t>4301350875</t>
  </si>
  <si>
    <t>4301350849</t>
  </si>
  <si>
    <t>4301350628</t>
  </si>
  <si>
    <t>4304751579</t>
  </si>
  <si>
    <t>4304751584</t>
  </si>
  <si>
    <t>4301350627</t>
  </si>
  <si>
    <t>4301350857</t>
  </si>
  <si>
    <t>4301350876</t>
  </si>
  <si>
    <t>4301350881</t>
  </si>
  <si>
    <t>4301350903</t>
  </si>
  <si>
    <t>4301350575</t>
  </si>
  <si>
    <t>4301333799</t>
  </si>
  <si>
    <t>4301350440</t>
  </si>
  <si>
    <t>4301350709</t>
  </si>
  <si>
    <t>4301350208</t>
  </si>
  <si>
    <t>4304751574</t>
  </si>
  <si>
    <t>4301350635</t>
  </si>
  <si>
    <t>4301350632</t>
  </si>
  <si>
    <t>4301350634</t>
  </si>
  <si>
    <t>4301350708</t>
  </si>
  <si>
    <t>4301350683</t>
  </si>
  <si>
    <t>4304751583</t>
  </si>
  <si>
    <t>4301350631</t>
  </si>
  <si>
    <t>4301350580</t>
  </si>
  <si>
    <t>4301350822</t>
  </si>
  <si>
    <t>4301350569</t>
  </si>
  <si>
    <t>4301350636</t>
  </si>
  <si>
    <t>4301350661</t>
  </si>
  <si>
    <t>4301350694</t>
  </si>
  <si>
    <t>4301350695</t>
  </si>
  <si>
    <t>4301350750</t>
  </si>
  <si>
    <t>4301350693</t>
  </si>
  <si>
    <t>4301350640</t>
  </si>
  <si>
    <t>4304751652</t>
  </si>
  <si>
    <t>4301350639</t>
  </si>
  <si>
    <t>4301350572</t>
  </si>
  <si>
    <t>4301350873</t>
  </si>
  <si>
    <t>4301350637</t>
  </si>
  <si>
    <t>4301350704</t>
  </si>
  <si>
    <t>4301350705</t>
  </si>
  <si>
    <t>4304751566</t>
  </si>
  <si>
    <t>4304751581</t>
  </si>
  <si>
    <t>4301350706</t>
  </si>
  <si>
    <t>4301350579</t>
  </si>
  <si>
    <t>4301350698</t>
  </si>
  <si>
    <t>4301350633</t>
  </si>
  <si>
    <t>4301350682</t>
  </si>
  <si>
    <t>4301350700</t>
  </si>
  <si>
    <t>4301350713</t>
  </si>
  <si>
    <t>4301350638</t>
  </si>
  <si>
    <t>4301350738</t>
  </si>
  <si>
    <t>4301350757</t>
  </si>
  <si>
    <t>4301333606</t>
  </si>
  <si>
    <t>4301350629</t>
  </si>
  <si>
    <t>4301350740</t>
  </si>
  <si>
    <t>4304751658</t>
  </si>
  <si>
    <t>4301350681</t>
  </si>
  <si>
    <t>4304751755</t>
  </si>
  <si>
    <t>4301350701</t>
  </si>
  <si>
    <t>4301350776</t>
  </si>
  <si>
    <t>4301350906</t>
  </si>
  <si>
    <t>4301350577</t>
  </si>
  <si>
    <t>4301350699</t>
  </si>
  <si>
    <t>4301350731</t>
  </si>
  <si>
    <t>4301350928</t>
  </si>
  <si>
    <t>4304751651</t>
  </si>
  <si>
    <t>4301350578</t>
  </si>
  <si>
    <t>4301350986</t>
  </si>
  <si>
    <t>4301350732</t>
  </si>
  <si>
    <t>4301350724</t>
  </si>
  <si>
    <t>4301350756</t>
  </si>
  <si>
    <t>4301350723</t>
  </si>
  <si>
    <t>4301350727</t>
  </si>
  <si>
    <t>4304751659</t>
  </si>
  <si>
    <t>4301350728</t>
  </si>
  <si>
    <t>4301350703</t>
  </si>
  <si>
    <t>4301350729</t>
  </si>
  <si>
    <t>4304751653</t>
  </si>
  <si>
    <t>4301350907</t>
  </si>
  <si>
    <t>4301350844</t>
  </si>
  <si>
    <t>4301350733</t>
  </si>
  <si>
    <t>4304751650</t>
  </si>
  <si>
    <t>4301350813</t>
  </si>
  <si>
    <t>4304751754</t>
  </si>
  <si>
    <t>4301350722</t>
  </si>
  <si>
    <t>4301350715</t>
  </si>
  <si>
    <t>4301350780</t>
  </si>
  <si>
    <t>4301350867</t>
  </si>
  <si>
    <t>4301351161</t>
  </si>
  <si>
    <t>4304751733</t>
  </si>
  <si>
    <t>4301350721</t>
  </si>
  <si>
    <t>4301350691</t>
  </si>
  <si>
    <t>4304751657</t>
  </si>
  <si>
    <t>4301350606</t>
  </si>
  <si>
    <t>4304751660</t>
  </si>
  <si>
    <t>4304751728</t>
  </si>
  <si>
    <t>4304751895</t>
  </si>
  <si>
    <t>4301350726</t>
  </si>
  <si>
    <t>4301350985</t>
  </si>
  <si>
    <t>4301350929</t>
  </si>
  <si>
    <t>4301350995</t>
  </si>
  <si>
    <t>4304751897</t>
  </si>
  <si>
    <t>4301350910</t>
  </si>
  <si>
    <t>4301350911</t>
  </si>
  <si>
    <t>4304751729</t>
  </si>
  <si>
    <t>4301350707</t>
  </si>
  <si>
    <t>4304751746</t>
  </si>
  <si>
    <t>4301350716</t>
  </si>
  <si>
    <t>4301350795</t>
  </si>
  <si>
    <t>4301350955</t>
  </si>
  <si>
    <t>4301350534</t>
  </si>
  <si>
    <t>4304751998</t>
  </si>
  <si>
    <t>4304751730</t>
  </si>
  <si>
    <t>4301350796</t>
  </si>
  <si>
    <t>4301350871</t>
  </si>
  <si>
    <t>4304751999</t>
  </si>
  <si>
    <t>4301351081</t>
  </si>
  <si>
    <t>4304752001</t>
  </si>
  <si>
    <t>4301350626</t>
  </si>
  <si>
    <t>4301350570</t>
  </si>
  <si>
    <t>4301350870</t>
  </si>
  <si>
    <t>4304752000</t>
  </si>
  <si>
    <t>4301350994</t>
  </si>
  <si>
    <t>4304751727</t>
  </si>
  <si>
    <t>4301351068</t>
  </si>
  <si>
    <t>4301351054</t>
  </si>
  <si>
    <t>4304751732</t>
  </si>
  <si>
    <t>4304752002</t>
  </si>
  <si>
    <t>4301350919</t>
  </si>
  <si>
    <t>4304751734</t>
  </si>
  <si>
    <t>4301350744</t>
  </si>
  <si>
    <t>4304751891</t>
  </si>
  <si>
    <t>4301350840</t>
  </si>
  <si>
    <t>4301350841</t>
  </si>
  <si>
    <t>4304751735</t>
  </si>
  <si>
    <t>4301351043</t>
  </si>
  <si>
    <t>4301350712</t>
  </si>
  <si>
    <t>4304751736</t>
  </si>
  <si>
    <t>4304751737</t>
  </si>
  <si>
    <t>4301350933</t>
  </si>
  <si>
    <t>4301333122</t>
  </si>
  <si>
    <t>4304751738</t>
  </si>
  <si>
    <t>4301350571</t>
  </si>
  <si>
    <t>4301351113</t>
  </si>
  <si>
    <t>4304751887</t>
  </si>
  <si>
    <t>4301350945</t>
  </si>
  <si>
    <t>4304752003</t>
  </si>
  <si>
    <t>4304752004</t>
  </si>
  <si>
    <t>4301331120</t>
  </si>
  <si>
    <t>4301350868</t>
  </si>
  <si>
    <t>4304751888</t>
  </si>
  <si>
    <t>4301351044</t>
  </si>
  <si>
    <t>4301350926</t>
  </si>
  <si>
    <t>4304752121</t>
  </si>
  <si>
    <t>4304752117</t>
  </si>
  <si>
    <t>4304751874</t>
  </si>
  <si>
    <t>4304751920</t>
  </si>
  <si>
    <t>4301350917</t>
  </si>
  <si>
    <t>4301350717</t>
  </si>
  <si>
    <t>4301350819</t>
  </si>
  <si>
    <t>4304751875</t>
  </si>
  <si>
    <t>4301350749</t>
  </si>
  <si>
    <t>4304751918</t>
  </si>
  <si>
    <t>4301350201</t>
  </si>
  <si>
    <t>4301351177</t>
  </si>
  <si>
    <t>4301333808</t>
  </si>
  <si>
    <t>4301351387</t>
  </si>
  <si>
    <t>4304751917</t>
  </si>
  <si>
    <t>4301351162</t>
  </si>
  <si>
    <t>4304751661</t>
  </si>
  <si>
    <t>4304751663</t>
  </si>
  <si>
    <t>4304752047</t>
  </si>
  <si>
    <t>4301350193</t>
  </si>
  <si>
    <t>4301333982</t>
  </si>
  <si>
    <t>4301350918</t>
  </si>
  <si>
    <t>4301351290</t>
  </si>
  <si>
    <t>4304751662</t>
  </si>
  <si>
    <t>4301350785</t>
  </si>
  <si>
    <t>4301351122</t>
  </si>
  <si>
    <t>4304751756</t>
  </si>
  <si>
    <t>4304752118</t>
  </si>
  <si>
    <t>4304751655</t>
  </si>
  <si>
    <t>4301350963</t>
  </si>
  <si>
    <t>4304740605</t>
  </si>
  <si>
    <t>4304752119</t>
  </si>
  <si>
    <t>4301334304</t>
  </si>
  <si>
    <t>4301350834</t>
  </si>
  <si>
    <t>4304751656</t>
  </si>
  <si>
    <t>4304752122</t>
  </si>
  <si>
    <t>4301350925</t>
  </si>
  <si>
    <t>4301351240</t>
  </si>
  <si>
    <t>4301350847</t>
  </si>
  <si>
    <t>4304751654</t>
  </si>
  <si>
    <t>4304752120</t>
  </si>
  <si>
    <t>4301351065</t>
  </si>
  <si>
    <t>4301351224</t>
  </si>
  <si>
    <t>4301351115</t>
  </si>
  <si>
    <t>4301351194</t>
  </si>
  <si>
    <t>4304751898</t>
  </si>
  <si>
    <t>4301351117</t>
  </si>
  <si>
    <t>4301351118</t>
  </si>
  <si>
    <t>4301351241</t>
  </si>
  <si>
    <t>4304751664</t>
  </si>
  <si>
    <t>4301350954</t>
  </si>
  <si>
    <t>4301351108</t>
  </si>
  <si>
    <t>4301351370</t>
  </si>
  <si>
    <t>4301350965</t>
  </si>
  <si>
    <t>4304751575</t>
  </si>
  <si>
    <t>4301332710</t>
  </si>
  <si>
    <t>4301351114</t>
  </si>
  <si>
    <t>4301351110</t>
  </si>
  <si>
    <t>4301350465</t>
  </si>
  <si>
    <t>4301351214</t>
  </si>
  <si>
    <t>4301351104</t>
  </si>
  <si>
    <t>4301351105</t>
  </si>
  <si>
    <t>4304751333</t>
  </si>
  <si>
    <t>4301351376</t>
  </si>
  <si>
    <t>4301350602</t>
  </si>
  <si>
    <t>4301350979</t>
  </si>
  <si>
    <t>4301351198</t>
  </si>
  <si>
    <t>4304752020</t>
  </si>
  <si>
    <t>4301350601</t>
  </si>
  <si>
    <t>4301350973</t>
  </si>
  <si>
    <t>4301351103</t>
  </si>
  <si>
    <t>4301350157</t>
  </si>
  <si>
    <t>4301350976</t>
  </si>
  <si>
    <t>4301350672</t>
  </si>
  <si>
    <t>4301351102</t>
  </si>
  <si>
    <t>4301351091</t>
  </si>
  <si>
    <t>4301351375</t>
  </si>
  <si>
    <t>4301350777</t>
  </si>
  <si>
    <t>4304751750</t>
  </si>
  <si>
    <t>4301351186</t>
  </si>
  <si>
    <t>4301351288</t>
  </si>
  <si>
    <t>4301351192</t>
  </si>
  <si>
    <t>4301351090</t>
  </si>
  <si>
    <t>4304752022</t>
  </si>
  <si>
    <t>4304751499</t>
  </si>
  <si>
    <t>4304752294</t>
  </si>
  <si>
    <t>4301351053</t>
  </si>
  <si>
    <t>4301350557</t>
  </si>
  <si>
    <t>4301351099</t>
  </si>
  <si>
    <t>4301351262</t>
  </si>
  <si>
    <t>4301351146</t>
  </si>
  <si>
    <t>4301351087</t>
  </si>
  <si>
    <t>4301351088</t>
  </si>
  <si>
    <t>4301351100</t>
  </si>
  <si>
    <t>4301351101</t>
  </si>
  <si>
    <t>4301351371</t>
  </si>
  <si>
    <t>4301351167</t>
  </si>
  <si>
    <t>4301350866</t>
  </si>
  <si>
    <t>4301351166</t>
  </si>
  <si>
    <t>4304752398</t>
  </si>
  <si>
    <t>4301351033</t>
  </si>
  <si>
    <t>4301351400</t>
  </si>
  <si>
    <t>4301351549</t>
  </si>
  <si>
    <t>4301351106</t>
  </si>
  <si>
    <t>4301351107</t>
  </si>
  <si>
    <t>4301351086</t>
  </si>
  <si>
    <t>4301351089</t>
  </si>
  <si>
    <t>4301351164</t>
  </si>
  <si>
    <t>4301351165</t>
  </si>
  <si>
    <t>4301351366</t>
  </si>
  <si>
    <t>4301351364</t>
  </si>
  <si>
    <t>4301350859</t>
  </si>
  <si>
    <t>4301351405</t>
  </si>
  <si>
    <t>4301351173</t>
  </si>
  <si>
    <t>4301351174</t>
  </si>
  <si>
    <t>4301351155</t>
  </si>
  <si>
    <t>4301351156</t>
  </si>
  <si>
    <t>4301351170</t>
  </si>
  <si>
    <t>4304752221</t>
  </si>
  <si>
    <t>4304752041</t>
  </si>
  <si>
    <t>4301351404</t>
  </si>
  <si>
    <t>4304752132</t>
  </si>
  <si>
    <t>4301351171</t>
  </si>
  <si>
    <t>4304752127</t>
  </si>
  <si>
    <t>4301351372</t>
  </si>
  <si>
    <t>4304752128</t>
  </si>
  <si>
    <t>4304752008</t>
  </si>
  <si>
    <t>4301351389</t>
  </si>
  <si>
    <t>4304752009</t>
  </si>
  <si>
    <t>4304752010</t>
  </si>
  <si>
    <t>4301351160</t>
  </si>
  <si>
    <t>4304751225</t>
  </si>
  <si>
    <t>4301350997</t>
  </si>
  <si>
    <t>4301350711</t>
  </si>
  <si>
    <t>4301351236</t>
  </si>
  <si>
    <t>4301351487</t>
  </si>
  <si>
    <t>4301351228</t>
  </si>
  <si>
    <t>4304752644</t>
  </si>
  <si>
    <t>4301351227</t>
  </si>
  <si>
    <t>4304752432</t>
  </si>
  <si>
    <t>4301351230</t>
  </si>
  <si>
    <t>4304752131</t>
  </si>
  <si>
    <t>4301351229</t>
  </si>
  <si>
    <t>4301351460</t>
  </si>
  <si>
    <t>4304752293</t>
  </si>
  <si>
    <t>4304752227</t>
  </si>
  <si>
    <t>4304752116</t>
  </si>
  <si>
    <t>4301351344</t>
  </si>
  <si>
    <t>4304752878</t>
  </si>
  <si>
    <t>4301350957</t>
  </si>
  <si>
    <t>4301332091</t>
  </si>
  <si>
    <t>4301331378</t>
  </si>
  <si>
    <t>4301330934</t>
  </si>
  <si>
    <t>4301331094</t>
  </si>
  <si>
    <t>4301331203</t>
  </si>
  <si>
    <t>4301332105</t>
  </si>
  <si>
    <t>4301351163</t>
  </si>
  <si>
    <t>4301351390</t>
  </si>
  <si>
    <t>4304752014</t>
  </si>
  <si>
    <t>TOTAL</t>
  </si>
  <si>
    <t>TPY VOC</t>
  </si>
  <si>
    <t xml:space="preserve"> </t>
  </si>
  <si>
    <t>Year</t>
  </si>
  <si>
    <r>
      <rPr>
        <b/>
        <vertAlign val="superscript"/>
        <sz val="11"/>
        <color theme="1"/>
        <rFont val="Calibri"/>
        <family val="2"/>
        <scheme val="minor"/>
      </rPr>
      <t>a</t>
    </r>
    <r>
      <rPr>
        <b/>
        <sz val="11"/>
        <color theme="1"/>
        <rFont val="Calibri"/>
        <family val="2"/>
        <scheme val="minor"/>
      </rPr>
      <t>VOC(tons/year) with 98% control</t>
    </r>
  </si>
  <si>
    <t>1680 total wells</t>
  </si>
  <si>
    <t>844 Wells below De minimis cutoff (&lt; 5TPY)</t>
  </si>
  <si>
    <t>Total VOC (tons/year)</t>
  </si>
  <si>
    <t>Total Wells</t>
  </si>
  <si>
    <t>As of 2012</t>
  </si>
  <si>
    <t>As of 2013</t>
  </si>
  <si>
    <t>8 Wells above 50,000 bbls cutoff for GAO</t>
  </si>
  <si>
    <t>1956 total wells (1680 from 2012 + 276 new)</t>
  </si>
  <si>
    <t>Total Unaffected Wells</t>
  </si>
  <si>
    <t>increase in VOC from pneumatic pumps</t>
  </si>
  <si>
    <t>of 2012 wells affected by GAO pump requirements will assume same ratio for future wells</t>
  </si>
  <si>
    <t>821 Wells that would be affected by GAO pneumatic pump requirements</t>
  </si>
  <si>
    <t>15 Wells above 50,000 bbls cutoff for GAO</t>
  </si>
  <si>
    <t>898 Wells below De minimis cutoff (&lt; 5TPY)</t>
  </si>
  <si>
    <t>774 Wells that would be affected by GAO pneumatic pump requirements</t>
  </si>
  <si>
    <t>2012 Wells (Base Year)</t>
  </si>
  <si>
    <r>
      <rPr>
        <b/>
        <vertAlign val="superscript"/>
        <sz val="11"/>
        <color theme="1"/>
        <rFont val="Calibri"/>
        <family val="2"/>
        <scheme val="minor"/>
      </rPr>
      <t>b</t>
    </r>
    <r>
      <rPr>
        <b/>
        <sz val="11"/>
        <color theme="1"/>
        <rFont val="Calibri"/>
        <family val="2"/>
        <scheme val="minor"/>
      </rPr>
      <t>Total Affected Wells</t>
    </r>
  </si>
  <si>
    <r>
      <rPr>
        <vertAlign val="superscript"/>
        <sz val="8"/>
        <color theme="1"/>
        <rFont val="Calibri"/>
        <family val="2"/>
        <scheme val="minor"/>
      </rPr>
      <t>a</t>
    </r>
    <r>
      <rPr>
        <sz val="8"/>
        <color theme="1"/>
        <rFont val="Calibri"/>
        <family val="2"/>
        <scheme val="minor"/>
      </rPr>
      <t xml:space="preserve">UDAQ GAO "The VOC emissions from a natutral gas-driven pneumatic controller shall either be routed to a process unit where the emissions are recycled, incorporated into a product, and/or recovered or be routed to a VOC control device where the emissions are consumed and/or destroyed." (98% control would be the minimum level of control) </t>
    </r>
    <r>
      <rPr>
        <vertAlign val="superscript"/>
        <sz val="8"/>
        <color theme="1"/>
        <rFont val="Calibri"/>
        <family val="2"/>
        <scheme val="minor"/>
      </rPr>
      <t>b</t>
    </r>
    <r>
      <rPr>
        <sz val="8"/>
        <color theme="1"/>
        <rFont val="Calibri"/>
        <family val="2"/>
        <scheme val="minor"/>
      </rPr>
      <t>Assume that wells for which a GAO is obtained will continue to use controls required under GAO even if VOC emissions drop below requirement for GAO.</t>
    </r>
  </si>
  <si>
    <t>*Emission Factor</t>
  </si>
  <si>
    <t>*From WRAP Phase III EI Emission Factor for Pneumatic Pumps.</t>
  </si>
  <si>
    <t xml:space="preserve"> 2013 will be used to detrmine if GAO is implemented in 2014(GAO implemented this year, assume wells that fall under GAO will remain under GAO even when fall below de minimis)</t>
  </si>
  <si>
    <t>Oil Prod. (BBL)</t>
  </si>
  <si>
    <t>VOC (tons/year)</t>
  </si>
  <si>
    <t>VOC Existing Bottom Filling</t>
  </si>
  <si>
    <t>VOC Non-Bottom Filling</t>
  </si>
  <si>
    <r>
      <rPr>
        <b/>
        <vertAlign val="superscript"/>
        <sz val="11"/>
        <color theme="1"/>
        <rFont val="Calibri"/>
        <family val="2"/>
        <scheme val="minor"/>
      </rPr>
      <t>a</t>
    </r>
    <r>
      <rPr>
        <b/>
        <sz val="11"/>
        <color theme="1"/>
        <rFont val="Calibri"/>
        <family val="2"/>
        <scheme val="minor"/>
      </rPr>
      <t>VOC(tons/year) with 59% reduction with implementation of bottom filling</t>
    </r>
  </si>
  <si>
    <t>Total VOC (with implemented reduction)</t>
  </si>
  <si>
    <r>
      <rPr>
        <vertAlign val="superscript"/>
        <sz val="8"/>
        <color theme="1"/>
        <rFont val="Calibri"/>
        <family val="2"/>
        <scheme val="minor"/>
      </rPr>
      <t>a</t>
    </r>
    <r>
      <rPr>
        <sz val="8"/>
        <color theme="1"/>
        <rFont val="Calibri"/>
        <family val="2"/>
        <scheme val="minor"/>
      </rPr>
      <t xml:space="preserve">Table 5.2-1, AP-42 section 5.2; Note: Assume 10% of the filling is already being done by bottom filling. </t>
    </r>
  </si>
  <si>
    <t xml:space="preserve">EF for Bottom Filling (WRAP Phase III): </t>
  </si>
  <si>
    <t>reduction in emissions from tank truck filling with implementation of bottom filling</t>
  </si>
  <si>
    <t>.1(x*.41)+.9x=1684.7 (x=1684.7/.941, x=1790.33)</t>
  </si>
  <si>
    <t>Emissions from existing bottom filling: 1790.33*.041</t>
  </si>
  <si>
    <t>Emissions from existing non-bottom filling: 1790.33*.9</t>
  </si>
  <si>
    <t>Before Pneumatic Controller Replacement</t>
  </si>
  <si>
    <t>2012 OW Non-Tribal Estimates</t>
  </si>
  <si>
    <r>
      <rPr>
        <b/>
        <sz val="11"/>
        <color theme="1"/>
        <rFont val="Calibri"/>
        <family val="2"/>
        <scheme val="minor"/>
      </rPr>
      <t>VOCs</t>
    </r>
    <r>
      <rPr>
        <sz val="11"/>
        <color theme="1"/>
        <rFont val="Calibri"/>
        <family val="2"/>
        <scheme val="minor"/>
      </rPr>
      <t xml:space="preserve"> (tons/year)</t>
    </r>
  </si>
  <si>
    <t>Description</t>
  </si>
  <si>
    <t>Duchesne&amp;Uintah</t>
  </si>
  <si>
    <t>Pneumatic devices</t>
  </si>
  <si>
    <t>Uintah &amp; Duchesne Counties Combined</t>
  </si>
  <si>
    <t>Before Replacement</t>
  </si>
  <si>
    <t>VOC (tons/yr)</t>
  </si>
  <si>
    <r>
      <rPr>
        <b/>
        <vertAlign val="superscript"/>
        <sz val="11"/>
        <color theme="1"/>
        <rFont val="Calibri"/>
        <family val="2"/>
        <scheme val="minor"/>
      </rPr>
      <t>a</t>
    </r>
    <r>
      <rPr>
        <b/>
        <sz val="11"/>
        <color theme="1"/>
        <rFont val="Calibri"/>
        <family val="2"/>
        <scheme val="minor"/>
      </rPr>
      <t>Assume that 90% of pneumatic controlles in the field are high bleed and 10% are low bleed.</t>
    </r>
  </si>
  <si>
    <r>
      <rPr>
        <b/>
        <vertAlign val="superscript"/>
        <sz val="11"/>
        <color theme="1"/>
        <rFont val="Calibri"/>
        <family val="2"/>
        <scheme val="minor"/>
      </rPr>
      <t>b</t>
    </r>
    <r>
      <rPr>
        <b/>
        <sz val="11"/>
        <color theme="1"/>
        <rFont val="Calibri"/>
        <family val="2"/>
        <scheme val="minor"/>
      </rPr>
      <t>Average VOC Bleed rate (tons/yr):</t>
    </r>
  </si>
  <si>
    <t>High Bleed</t>
  </si>
  <si>
    <t>Low Bleed</t>
  </si>
  <si>
    <r>
      <rPr>
        <b/>
        <sz val="11"/>
        <color theme="1"/>
        <rFont val="Calibri"/>
        <family val="2"/>
        <scheme val="minor"/>
      </rPr>
      <t>Estimated number of pneumatic controllers in the field (x)</t>
    </r>
    <r>
      <rPr>
        <sz val="11"/>
        <color theme="1"/>
        <rFont val="Calibri"/>
        <family val="2"/>
        <scheme val="minor"/>
      </rPr>
      <t xml:space="preserve"> = (.9x)1.92 tons/yr + (.1x)0.072 tons/yr = 4,354 tons/yr</t>
    </r>
  </si>
  <si>
    <r>
      <rPr>
        <b/>
        <sz val="11"/>
        <color theme="1"/>
        <rFont val="Calibri"/>
        <family val="2"/>
        <scheme val="minor"/>
      </rPr>
      <t>Estimated number of pneumatic controllers in the field (x)</t>
    </r>
    <r>
      <rPr>
        <sz val="11"/>
        <color theme="1"/>
        <rFont val="Calibri"/>
        <family val="2"/>
        <scheme val="minor"/>
      </rPr>
      <t xml:space="preserve"> = </t>
    </r>
  </si>
  <si>
    <t xml:space="preserve">Estimated number of high bleed pneumatic controllers in the field (90% of total)  = </t>
  </si>
  <si>
    <t xml:space="preserve">Estimated number of low bleed pneumatic controllers in the field (10% of total)= </t>
  </si>
  <si>
    <r>
      <rPr>
        <vertAlign val="superscript"/>
        <sz val="8"/>
        <color theme="1"/>
        <rFont val="Calibri"/>
        <family val="2"/>
        <scheme val="minor"/>
      </rPr>
      <t>a</t>
    </r>
    <r>
      <rPr>
        <sz val="8"/>
        <color theme="1"/>
        <rFont val="Calibri"/>
        <family val="2"/>
        <scheme val="minor"/>
      </rPr>
      <t>EPA, 2002.;</t>
    </r>
    <r>
      <rPr>
        <vertAlign val="superscript"/>
        <sz val="8"/>
        <color theme="1"/>
        <rFont val="Calibri"/>
        <family val="2"/>
        <scheme val="minor"/>
      </rPr>
      <t xml:space="preserve"> b</t>
    </r>
    <r>
      <rPr>
        <sz val="8"/>
        <color theme="1"/>
        <rFont val="Calibri"/>
        <family val="2"/>
        <scheme val="minor"/>
      </rPr>
      <t xml:space="preserve">CRF 40 Part 98 Subpart W table W-1A and U.S. Environmental Protection Agency, Office of Air and radiation, Office of Air Quality Planning and Standards. Oil and Natural Gas Sector: Standards of Performance for Crude Oil and Natural Gas Production, transmission, and Distribution. Background Technical Support Document for Proposed Standards.  (EOA-453/R-11-002) July 2011., EPA430‐B‐03‐004, Washington, DC, July 2003. </t>
    </r>
    <r>
      <rPr>
        <vertAlign val="superscript"/>
        <sz val="8"/>
        <color theme="1"/>
        <rFont val="Calibri"/>
        <family val="2"/>
        <scheme val="minor"/>
      </rPr>
      <t>c</t>
    </r>
    <r>
      <rPr>
        <sz val="8"/>
        <color theme="1"/>
        <rFont val="Calibri"/>
        <family val="2"/>
        <scheme val="minor"/>
      </rPr>
      <t xml:space="preserve">US Environmental Production Agency (EPA), “Lessons Learned from Natural Gas STAR Partners: Options for Reducing Methane Emissions from Pneumatic Devices in the Natural Gas Industry”, EPA430‐B‐03‐004, Washington, DC, July 2003. </t>
    </r>
  </si>
  <si>
    <t>2013 OW Non-Tribal Estimates</t>
  </si>
  <si>
    <r>
      <rPr>
        <b/>
        <sz val="11"/>
        <color theme="1"/>
        <rFont val="Calibri"/>
        <family val="2"/>
        <scheme val="minor"/>
      </rPr>
      <t>Estimated number of pneumatic controllers in the field (x)</t>
    </r>
    <r>
      <rPr>
        <sz val="11"/>
        <color theme="1"/>
        <rFont val="Calibri"/>
        <family val="2"/>
        <scheme val="minor"/>
      </rPr>
      <t xml:space="preserve"> = (.90x)1.92 tons/yr + (.10x)0.072 tons/yr = 5,101 tons/yr</t>
    </r>
  </si>
  <si>
    <t>2014 OW Non-Tribal Estimates</t>
  </si>
  <si>
    <r>
      <rPr>
        <b/>
        <sz val="11"/>
        <color theme="1"/>
        <rFont val="Calibri"/>
        <family val="2"/>
        <scheme val="minor"/>
      </rPr>
      <t>Estimated number of pneumatic controllers in the field (x)</t>
    </r>
    <r>
      <rPr>
        <sz val="11"/>
        <color theme="1"/>
        <rFont val="Calibri"/>
        <family val="2"/>
        <scheme val="minor"/>
      </rPr>
      <t xml:space="preserve"> = (.9x)140,000 tons/yr + (.1x)8,000 tons/yr = 5,959 tons/yr</t>
    </r>
  </si>
  <si>
    <t xml:space="preserve">Estimated number of high bleed pneumatic controllers in the field (66% of total)  = </t>
  </si>
  <si>
    <t xml:space="preserve">Estimated number of low bleed pneumatic controllers in the field (34% of total)= </t>
  </si>
  <si>
    <t>2015 OW Non-Tribal Estimates</t>
  </si>
  <si>
    <r>
      <rPr>
        <b/>
        <sz val="11"/>
        <color theme="1"/>
        <rFont val="Calibri"/>
        <family val="2"/>
        <scheme val="minor"/>
      </rPr>
      <t>Estimated number of pneumatic controllers in the field (x)</t>
    </r>
    <r>
      <rPr>
        <sz val="11"/>
        <color theme="1"/>
        <rFont val="Calibri"/>
        <family val="2"/>
        <scheme val="minor"/>
      </rPr>
      <t xml:space="preserve"> = (.9x)1.92 tons/yr + (.1x)0.072 tons/yr = 6,904 tons/yr</t>
    </r>
  </si>
  <si>
    <t>2016 OW Non-Tribal Estimates</t>
  </si>
  <si>
    <r>
      <rPr>
        <b/>
        <sz val="11"/>
        <color theme="1"/>
        <rFont val="Calibri"/>
        <family val="2"/>
        <scheme val="minor"/>
      </rPr>
      <t>Estimated number of pneumatic controllers in the field (x)</t>
    </r>
    <r>
      <rPr>
        <sz val="11"/>
        <color theme="1"/>
        <rFont val="Calibri"/>
        <family val="2"/>
        <scheme val="minor"/>
      </rPr>
      <t xml:space="preserve"> = (.9x)1.92 tons/yr + (.1x)0.072 tons/yr = 7,904 tons/yr</t>
    </r>
  </si>
  <si>
    <t>2017 OW Non-Tribal Estimates</t>
  </si>
  <si>
    <r>
      <rPr>
        <b/>
        <sz val="11"/>
        <color theme="1"/>
        <rFont val="Calibri"/>
        <family val="2"/>
        <scheme val="minor"/>
      </rPr>
      <t>Estimated number of pneumatic controllers in the field (x)</t>
    </r>
    <r>
      <rPr>
        <sz val="11"/>
        <color theme="1"/>
        <rFont val="Calibri"/>
        <family val="2"/>
        <scheme val="minor"/>
      </rPr>
      <t xml:space="preserve"> = (.9x)1.92 tons/yr + (.1x)0.072 tons/yr = 8,935 tons/yr</t>
    </r>
  </si>
  <si>
    <t>2018 OW Non-Tribal Estimates</t>
  </si>
  <si>
    <r>
      <rPr>
        <b/>
        <sz val="11"/>
        <color theme="1"/>
        <rFont val="Calibri"/>
        <family val="2"/>
        <scheme val="minor"/>
      </rPr>
      <t>Estimated number of pneumatic controllers in the field (x)</t>
    </r>
    <r>
      <rPr>
        <sz val="11"/>
        <color theme="1"/>
        <rFont val="Calibri"/>
        <family val="2"/>
        <scheme val="minor"/>
      </rPr>
      <t xml:space="preserve"> = (.9x)140,000 tons/yr + (.1x)8,000 tons/yr = 9,992 tons/yr</t>
    </r>
  </si>
  <si>
    <t>Only Pneumatic NSPS</t>
  </si>
  <si>
    <t>66% high/34% low</t>
  </si>
  <si>
    <t>Total # Pneu. Cntrls.</t>
  </si>
  <si>
    <t># High Bleed Pneu. Cntrls.</t>
  </si>
  <si>
    <t># Low Bleed Pneu. Cntrls.</t>
  </si>
  <si>
    <t>VOC High Bleed (TPY)</t>
  </si>
  <si>
    <t>VOC Low Bleed (TPY)</t>
  </si>
  <si>
    <t>Total VOC All Pneu. Cntrls. (TPY)</t>
  </si>
  <si>
    <t>No Controls VOC (TPY)</t>
  </si>
  <si>
    <t>new</t>
  </si>
  <si>
    <t>total</t>
  </si>
  <si>
    <t>high</t>
  </si>
  <si>
    <t>low</t>
  </si>
  <si>
    <t>rev. high</t>
  </si>
  <si>
    <t>rev. low</t>
  </si>
  <si>
    <t>increase in # of controllers</t>
  </si>
  <si>
    <t>increase in VOC emissions</t>
  </si>
  <si>
    <t>90%high/10% low</t>
  </si>
  <si>
    <t>NSPS</t>
  </si>
  <si>
    <t>after Oct, 15, 2012 all new controllers must be low bleed (1 year to comply)</t>
  </si>
  <si>
    <t>after Oct, 15, 2013 all controllers installed after Aug. 23, 2011 must be low bleed</t>
  </si>
  <si>
    <t>Will assume 1/1/2014 is when compliance begins</t>
  </si>
  <si>
    <t>UDAQ Rule</t>
  </si>
  <si>
    <t>assume Rule becomes active 1/1/2015</t>
  </si>
  <si>
    <t>Only Pneumatic Proposed Rule (UDAQ)</t>
  </si>
  <si>
    <t>reduction in VOC emissions</t>
  </si>
  <si>
    <t>Both Pneumatic NSPS and Proposed Rule (UDAQ)</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</si>
</sst>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0"/>
    <numFmt numFmtId="165" formatCode="0.0%"/>
    <numFmt numFmtId="166" formatCode="0.0"/>
    <numFmt numFmtId="167" formatCode="0.00000E+00"/>
    <numFmt numFmtId="168" formatCode="#,##0.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8"/>
      <color theme="1"/>
      <name val="Calibri"/>
      <family val="2"/>
      <scheme val="minor"/>
    </font>
    <font>
      <b/>
      <vertAlign val="superscript"/>
      <sz val="11"/>
      <color theme="1"/>
      <name val="Calibri"/>
      <family val="2"/>
      <scheme val="minor"/>
    </font>
    <font>
      <vertAlign val="superscript"/>
      <sz val="8"/>
      <color theme="1"/>
      <name val="Calibri"/>
      <family val="2"/>
      <scheme val="minor"/>
    </font>
    <font>
      <b/>
      <sz val="11"/>
      <color rgb="FFFF0000"/>
      <name val="Calibri"/>
      <family val="2"/>
      <scheme val="minor"/>
    </font>
    <font>
      <sz val="11"/>
      <color theme="5"/>
      <name val="Calibri"/>
      <family val="2"/>
      <scheme val="minor"/>
    </font>
    <font>
      <b/>
      <u/>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b/>
      <sz val="11"/>
      <color rgb="FF0070C0"/>
      <name val="Calibri"/>
      <family val="2"/>
      <scheme val="minor"/>
    </font>
    <font>
      <sz val="11"/>
      <color rgb="FF00B050"/>
      <name val="Calibri"/>
      <family val="2"/>
      <scheme val="minor"/>
    </font>
    <font>
      <strike/>
      <sz val="11"/>
      <color theme="1"/>
      <name val="Calibri"/>
      <family val="2"/>
      <scheme val="minor"/>
    </font>
    <font>
      <sz val="11"/>
      <color theme="9" tint="-0.249977111117893"/>
      <name val="Calibri"/>
      <family val="2"/>
      <scheme val="minor"/>
    </font>
    <font>
      <sz val="11"/>
      <color rgb="FF7030A0"/>
      <name val="Calibri"/>
      <family val="2"/>
      <scheme val="minor"/>
    </font>
    <font>
      <sz val="11"/>
      <color rgb="FF0070C0"/>
      <name val="Calibri"/>
      <family val="2"/>
      <scheme val="minor"/>
    </font>
    <font>
      <b/>
      <sz val="11"/>
      <color rgb="FF7030A0"/>
      <name val="Calibri"/>
      <family val="2"/>
      <scheme val="minor"/>
    </font>
    <font>
      <b/>
      <sz val="9"/>
      <color indexed="81"/>
      <name val="Tahoma"/>
      <family val="2"/>
    </font>
    <font>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bgColor indexed="64"/>
      </patternFill>
    </fill>
  </fills>
  <borders count="61">
    <border>
      <left/>
      <right/>
      <top/>
      <bottom/>
      <diagonal/>
    </border>
    <border>
      <left style="medium">
        <color indexed="64"/>
      </left>
      <right/>
      <top/>
      <bottom/>
      <diagonal/>
    </border>
    <border>
      <left style="medium">
        <color indexed="64"/>
      </left>
      <right/>
      <top/>
      <bottom style="double">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165" fontId="3" fillId="0" borderId="0" applyFont="0" applyFill="0" applyBorder="0" applyAlignment="0" applyProtection="0"/>
  </cellStyleXfs>
  <cellXfs count="263">
    <xf numFmtId="0" fontId="0" fillId="0" borderId="0" xfId="0"/>
    <xf numFmtId="0" fontId="2" fillId="0" borderId="12" xfId="0" applyFont="1" applyFill="1" applyBorder="1" applyAlignment="1">
      <alignment horizontal="center"/>
    </xf>
    <xf numFmtId="0" fontId="0" fillId="0" borderId="3" xfId="0" applyFill="1" applyBorder="1"/>
    <xf numFmtId="0" fontId="2" fillId="0" borderId="1" xfId="0" applyFont="1" applyFill="1" applyBorder="1" applyAlignment="1">
      <alignment horizontal="center"/>
    </xf>
    <xf numFmtId="0" fontId="0" fillId="0" borderId="0" xfId="0"/>
    <xf numFmtId="14" fontId="0" fillId="0" borderId="0" xfId="0" applyNumberFormat="1" applyAlignment="1" applyProtection="1">
      <alignment vertical="center"/>
    </xf>
    <xf numFmtId="164" fontId="0" fillId="0" borderId="0" xfId="0" applyNumberFormat="1" applyBorder="1"/>
    <xf numFmtId="0" fontId="0" fillId="0" borderId="1" xfId="0" applyBorder="1"/>
    <xf numFmtId="0" fontId="0" fillId="0" borderId="0" xfId="0" applyBorder="1"/>
    <xf numFmtId="0" fontId="0" fillId="0" borderId="3" xfId="0" applyBorder="1"/>
    <xf numFmtId="3" fontId="2" fillId="0" borderId="0" xfId="0" applyNumberFormat="1" applyFont="1" applyFill="1" applyBorder="1"/>
    <xf numFmtId="0" fontId="0" fillId="2" borderId="0" xfId="0" applyFill="1"/>
    <xf numFmtId="1" fontId="0" fillId="0" borderId="3" xfId="0" applyNumberFormat="1" applyFill="1" applyBorder="1"/>
    <xf numFmtId="1" fontId="0" fillId="0" borderId="7" xfId="0" applyNumberFormat="1" applyFill="1" applyBorder="1"/>
    <xf numFmtId="1" fontId="0" fillId="0" borderId="12" xfId="0" applyNumberFormat="1" applyFill="1" applyBorder="1"/>
    <xf numFmtId="1" fontId="0" fillId="0" borderId="14" xfId="0" applyNumberFormat="1" applyFill="1" applyBorder="1"/>
    <xf numFmtId="1" fontId="0" fillId="0" borderId="12" xfId="0" applyNumberFormat="1" applyBorder="1"/>
    <xf numFmtId="3" fontId="2" fillId="0" borderId="13" xfId="0" applyNumberFormat="1" applyFont="1" applyFill="1" applyBorder="1"/>
    <xf numFmtId="0" fontId="0" fillId="3" borderId="0" xfId="0" applyFill="1"/>
    <xf numFmtId="0" fontId="0" fillId="4" borderId="1" xfId="0" applyFill="1" applyBorder="1"/>
    <xf numFmtId="0" fontId="0" fillId="4" borderId="0" xfId="0" applyFill="1" applyBorder="1"/>
    <xf numFmtId="0" fontId="0" fillId="4" borderId="3" xfId="0" applyFill="1" applyBorder="1"/>
    <xf numFmtId="164" fontId="0" fillId="4" borderId="0" xfId="0" applyNumberFormat="1" applyFill="1" applyBorder="1"/>
    <xf numFmtId="0" fontId="0" fillId="4" borderId="0" xfId="0" applyFill="1"/>
    <xf numFmtId="0" fontId="2" fillId="0" borderId="8" xfId="0" applyFont="1" applyBorder="1"/>
    <xf numFmtId="0" fontId="2" fillId="0" borderId="10" xfId="0" applyFont="1" applyFill="1" applyBorder="1"/>
    <xf numFmtId="0" fontId="2" fillId="0" borderId="11" xfId="0" applyFont="1" applyBorder="1" applyAlignment="1">
      <alignment horizontal="center"/>
    </xf>
    <xf numFmtId="0" fontId="2" fillId="0" borderId="0" xfId="0" applyFont="1"/>
    <xf numFmtId="3" fontId="2" fillId="0" borderId="10" xfId="0" applyNumberFormat="1" applyFont="1" applyFill="1" applyBorder="1"/>
    <xf numFmtId="0" fontId="2" fillId="0" borderId="11" xfId="0" applyFont="1" applyFill="1" applyBorder="1" applyAlignment="1">
      <alignment horizontal="center"/>
    </xf>
    <xf numFmtId="0" fontId="0" fillId="0" borderId="0" xfId="0" applyFill="1"/>
    <xf numFmtId="0" fontId="2" fillId="0" borderId="8" xfId="0" applyFont="1" applyFill="1" applyBorder="1"/>
    <xf numFmtId="0" fontId="0" fillId="6" borderId="0" xfId="0" applyFill="1" applyBorder="1"/>
    <xf numFmtId="0" fontId="2" fillId="0" borderId="4" xfId="0" applyFont="1" applyFill="1" applyBorder="1" applyAlignment="1">
      <alignment horizontal="center"/>
    </xf>
    <xf numFmtId="0" fontId="0" fillId="0" borderId="0" xfId="0" applyFill="1" applyBorder="1"/>
    <xf numFmtId="0" fontId="0" fillId="0" borderId="1" xfId="0" applyFill="1" applyBorder="1"/>
    <xf numFmtId="1" fontId="0" fillId="0" borderId="0" xfId="0" applyNumberFormat="1"/>
    <xf numFmtId="0" fontId="2" fillId="0" borderId="24" xfId="0" applyFont="1" applyBorder="1" applyAlignment="1">
      <alignment horizontal="center"/>
    </xf>
    <xf numFmtId="0" fontId="2" fillId="0" borderId="25" xfId="0" applyFont="1" applyBorder="1" applyAlignment="1">
      <alignment horizontal="center"/>
    </xf>
    <xf numFmtId="0" fontId="0" fillId="0" borderId="20" xfId="0" applyBorder="1"/>
    <xf numFmtId="0" fontId="0" fillId="0" borderId="28" xfId="0" applyBorder="1"/>
    <xf numFmtId="0" fontId="0" fillId="0" borderId="12" xfId="0" applyBorder="1" applyAlignment="1">
      <alignment horizontal="center"/>
    </xf>
    <xf numFmtId="0" fontId="2" fillId="0" borderId="9" xfId="0" applyFont="1" applyFill="1" applyBorder="1"/>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3" xfId="0" applyFont="1" applyFill="1" applyBorder="1" applyAlignment="1">
      <alignment horizontal="center"/>
    </xf>
    <xf numFmtId="14" fontId="0" fillId="0" borderId="0" xfId="0" applyNumberFormat="1" applyFill="1" applyAlignment="1" applyProtection="1">
      <alignment vertical="center"/>
    </xf>
    <xf numFmtId="164" fontId="0" fillId="0" borderId="0" xfId="0" applyNumberFormat="1" applyFill="1" applyBorder="1"/>
    <xf numFmtId="14" fontId="0" fillId="4" borderId="0" xfId="0" applyNumberFormat="1" applyFill="1" applyAlignment="1" applyProtection="1">
      <alignment vertical="center"/>
    </xf>
    <xf numFmtId="0" fontId="0" fillId="6" borderId="0" xfId="0" applyFill="1"/>
    <xf numFmtId="2" fontId="0" fillId="0" borderId="0" xfId="0" applyNumberFormat="1" applyFill="1"/>
    <xf numFmtId="0" fontId="0" fillId="7" borderId="0" xfId="0" applyFill="1"/>
    <xf numFmtId="14" fontId="0" fillId="7" borderId="0" xfId="0" applyNumberFormat="1" applyFill="1" applyAlignment="1" applyProtection="1">
      <alignment vertical="center"/>
    </xf>
    <xf numFmtId="0" fontId="0" fillId="7" borderId="1" xfId="0" applyFill="1" applyBorder="1"/>
    <xf numFmtId="0" fontId="0" fillId="7" borderId="0" xfId="0" applyFill="1" applyBorder="1"/>
    <xf numFmtId="0" fontId="0" fillId="7" borderId="3" xfId="0" applyFill="1" applyBorder="1"/>
    <xf numFmtId="164" fontId="0" fillId="7" borderId="0" xfId="0" applyNumberFormat="1" applyFill="1" applyBorder="1"/>
    <xf numFmtId="1" fontId="0" fillId="7" borderId="12" xfId="0" applyNumberFormat="1" applyFill="1" applyBorder="1"/>
    <xf numFmtId="2" fontId="0" fillId="7" borderId="0" xfId="0" applyNumberFormat="1" applyFill="1"/>
    <xf numFmtId="1" fontId="0" fillId="7" borderId="3" xfId="0" applyNumberFormat="1" applyFill="1" applyBorder="1"/>
    <xf numFmtId="2" fontId="0" fillId="4" borderId="0" xfId="0" applyNumberFormat="1" applyFill="1"/>
    <xf numFmtId="0" fontId="0" fillId="4" borderId="2" xfId="0" applyFill="1" applyBorder="1"/>
    <xf numFmtId="0" fontId="0" fillId="4" borderId="6" xfId="0" applyFill="1" applyBorder="1"/>
    <xf numFmtId="0" fontId="0" fillId="4" borderId="7" xfId="0" applyFill="1" applyBorder="1"/>
    <xf numFmtId="164" fontId="0" fillId="4" borderId="6" xfId="0" applyNumberFormat="1" applyFill="1" applyBorder="1"/>
    <xf numFmtId="0" fontId="2" fillId="0" borderId="0" xfId="0" applyFont="1" applyFill="1"/>
    <xf numFmtId="0" fontId="1" fillId="0" borderId="0" xfId="0" applyFont="1"/>
    <xf numFmtId="0" fontId="2" fillId="0" borderId="15" xfId="0" applyFont="1" applyBorder="1" applyAlignment="1">
      <alignment horizontal="center"/>
    </xf>
    <xf numFmtId="0" fontId="0" fillId="0" borderId="32" xfId="0" applyBorder="1"/>
    <xf numFmtId="0" fontId="0" fillId="0" borderId="26" xfId="0" applyBorder="1"/>
    <xf numFmtId="0" fontId="1" fillId="0" borderId="26" xfId="0" applyFont="1" applyBorder="1"/>
    <xf numFmtId="0" fontId="1" fillId="0" borderId="27" xfId="0" applyFont="1" applyBorder="1"/>
    <xf numFmtId="0" fontId="0" fillId="0" borderId="12" xfId="0" applyFill="1" applyBorder="1" applyAlignment="1">
      <alignment horizontal="center"/>
    </xf>
    <xf numFmtId="0" fontId="0" fillId="0" borderId="0" xfId="0"/>
    <xf numFmtId="0" fontId="0" fillId="0" borderId="19" xfId="0" applyBorder="1"/>
    <xf numFmtId="0" fontId="0" fillId="0" borderId="29" xfId="0" applyBorder="1"/>
    <xf numFmtId="0" fontId="0" fillId="0" borderId="23" xfId="0" applyBorder="1"/>
    <xf numFmtId="0" fontId="2" fillId="0" borderId="17" xfId="0" applyFont="1" applyBorder="1" applyAlignment="1">
      <alignment horizontal="center"/>
    </xf>
    <xf numFmtId="0" fontId="0" fillId="0" borderId="22" xfId="0" applyBorder="1"/>
    <xf numFmtId="10" fontId="2" fillId="0" borderId="0" xfId="0" applyNumberFormat="1" applyFont="1"/>
    <xf numFmtId="0" fontId="0" fillId="5" borderId="33" xfId="0" applyFill="1" applyBorder="1"/>
    <xf numFmtId="0" fontId="0" fillId="5" borderId="31" xfId="0" applyFill="1" applyBorder="1"/>
    <xf numFmtId="0" fontId="0" fillId="0" borderId="31" xfId="0" applyBorder="1"/>
    <xf numFmtId="0" fontId="0" fillId="0" borderId="34" xfId="0" applyBorder="1"/>
    <xf numFmtId="0" fontId="2" fillId="0" borderId="35" xfId="0" applyFont="1" applyBorder="1" applyAlignment="1">
      <alignment horizontal="center"/>
    </xf>
    <xf numFmtId="166" fontId="0" fillId="0" borderId="21" xfId="0" applyNumberFormat="1" applyBorder="1"/>
    <xf numFmtId="0" fontId="2" fillId="0" borderId="16" xfId="0" applyFont="1" applyBorder="1" applyAlignment="1">
      <alignment horizontal="center"/>
    </xf>
    <xf numFmtId="2" fontId="0" fillId="6" borderId="0" xfId="0" applyNumberFormat="1" applyFill="1"/>
    <xf numFmtId="166" fontId="8" fillId="5" borderId="30" xfId="0" applyNumberFormat="1" applyFont="1" applyFill="1" applyBorder="1"/>
    <xf numFmtId="166" fontId="8" fillId="5" borderId="21" xfId="0" applyNumberFormat="1" applyFont="1" applyFill="1" applyBorder="1"/>
    <xf numFmtId="0" fontId="9" fillId="0" borderId="0" xfId="0" applyFont="1" applyAlignment="1">
      <alignment horizontal="center"/>
    </xf>
    <xf numFmtId="0" fontId="0" fillId="0" borderId="0" xfId="0" applyFill="1" applyAlignment="1">
      <alignment horizontal="center"/>
    </xf>
    <xf numFmtId="0" fontId="7" fillId="0" borderId="0" xfId="0" applyFont="1" applyFill="1" applyAlignment="1">
      <alignment horizontal="left"/>
    </xf>
    <xf numFmtId="10" fontId="0" fillId="0" borderId="5" xfId="0" applyNumberFormat="1" applyFill="1" applyBorder="1"/>
    <xf numFmtId="0" fontId="2" fillId="0" borderId="18" xfId="0" applyFont="1" applyBorder="1" applyAlignment="1">
      <alignment horizontal="center"/>
    </xf>
    <xf numFmtId="0" fontId="2" fillId="0" borderId="36" xfId="0" applyFont="1" applyBorder="1" applyAlignment="1">
      <alignment horizontal="center"/>
    </xf>
    <xf numFmtId="3" fontId="0" fillId="0" borderId="37" xfId="0" applyNumberFormat="1" applyBorder="1"/>
    <xf numFmtId="0" fontId="0" fillId="0" borderId="37" xfId="0" applyBorder="1"/>
    <xf numFmtId="0" fontId="0" fillId="5" borderId="28" xfId="0" applyFill="1" applyBorder="1"/>
    <xf numFmtId="0" fontId="0" fillId="5" borderId="30" xfId="0" applyFill="1" applyBorder="1"/>
    <xf numFmtId="0" fontId="0" fillId="5" borderId="32" xfId="0" applyFill="1" applyBorder="1"/>
    <xf numFmtId="0" fontId="0" fillId="5" borderId="38" xfId="0" applyFill="1" applyBorder="1"/>
    <xf numFmtId="3" fontId="0" fillId="0" borderId="39" xfId="0" applyNumberFormat="1" applyBorder="1"/>
    <xf numFmtId="0" fontId="0" fillId="0" borderId="39" xfId="0" applyBorder="1"/>
    <xf numFmtId="0" fontId="0" fillId="5" borderId="20" xfId="0" applyFill="1" applyBorder="1"/>
    <xf numFmtId="0" fontId="0" fillId="5" borderId="21" xfId="0" applyFill="1" applyBorder="1"/>
    <xf numFmtId="0" fontId="0" fillId="5" borderId="26" xfId="0" applyFill="1" applyBorder="1"/>
    <xf numFmtId="0" fontId="0" fillId="5" borderId="40" xfId="0" applyFill="1" applyBorder="1"/>
    <xf numFmtId="0" fontId="10" fillId="0" borderId="26" xfId="0" applyFont="1" applyBorder="1"/>
    <xf numFmtId="3" fontId="10" fillId="0" borderId="39" xfId="0" applyNumberFormat="1" applyFont="1" applyBorder="1"/>
    <xf numFmtId="3" fontId="1" fillId="0" borderId="39" xfId="0" applyNumberFormat="1" applyFont="1" applyBorder="1"/>
    <xf numFmtId="2" fontId="0" fillId="0" borderId="20" xfId="0" applyNumberFormat="1" applyBorder="1"/>
    <xf numFmtId="2" fontId="0" fillId="0" borderId="21" xfId="0" applyNumberFormat="1" applyBorder="1"/>
    <xf numFmtId="166" fontId="0" fillId="0" borderId="26" xfId="0" applyNumberFormat="1" applyBorder="1"/>
    <xf numFmtId="166" fontId="0" fillId="0" borderId="40" xfId="0" applyNumberFormat="1" applyBorder="1"/>
    <xf numFmtId="3" fontId="1" fillId="0" borderId="41" xfId="0" applyNumberFormat="1" applyFont="1" applyBorder="1"/>
    <xf numFmtId="0" fontId="0" fillId="0" borderId="41" xfId="0" applyBorder="1"/>
    <xf numFmtId="166" fontId="0" fillId="0" borderId="27" xfId="0" applyNumberFormat="1" applyBorder="1"/>
    <xf numFmtId="166" fontId="0" fillId="0" borderId="42" xfId="0" applyNumberFormat="1" applyBorder="1"/>
    <xf numFmtId="167" fontId="0" fillId="0" borderId="0" xfId="0" applyNumberFormat="1" applyFill="1" applyBorder="1"/>
    <xf numFmtId="10" fontId="0" fillId="2" borderId="0" xfId="0" applyNumberFormat="1" applyFill="1" applyBorder="1"/>
    <xf numFmtId="0" fontId="2" fillId="0" borderId="16" xfId="0" applyFont="1" applyFill="1" applyBorder="1" applyAlignment="1">
      <alignment horizontal="center"/>
    </xf>
    <xf numFmtId="0" fontId="2" fillId="0" borderId="18" xfId="0" applyFont="1" applyFill="1" applyBorder="1" applyAlignment="1">
      <alignment horizontal="center"/>
    </xf>
    <xf numFmtId="0" fontId="2" fillId="0" borderId="17" xfId="0" applyFont="1" applyFill="1" applyBorder="1" applyAlignment="1">
      <alignment horizontal="center"/>
    </xf>
    <xf numFmtId="0" fontId="4" fillId="8" borderId="8" xfId="0" applyFont="1" applyFill="1" applyBorder="1" applyAlignment="1">
      <alignment horizontal="left" wrapText="1"/>
    </xf>
    <xf numFmtId="0" fontId="4" fillId="8" borderId="9" xfId="0" applyFont="1" applyFill="1" applyBorder="1" applyAlignment="1">
      <alignment horizontal="left" wrapText="1"/>
    </xf>
    <xf numFmtId="0" fontId="4" fillId="8" borderId="10" xfId="0" applyFont="1" applyFill="1" applyBorder="1" applyAlignment="1">
      <alignment horizontal="left" wrapText="1"/>
    </xf>
    <xf numFmtId="0" fontId="4" fillId="8" borderId="16" xfId="0" applyFont="1" applyFill="1" applyBorder="1" applyAlignment="1">
      <alignment horizontal="left" wrapText="1"/>
    </xf>
    <xf numFmtId="0" fontId="4" fillId="8" borderId="18" xfId="0" applyFont="1" applyFill="1" applyBorder="1" applyAlignment="1">
      <alignment horizontal="left" wrapText="1"/>
    </xf>
    <xf numFmtId="0" fontId="4" fillId="8" borderId="17" xfId="0" applyFont="1" applyFill="1" applyBorder="1" applyAlignment="1">
      <alignment horizontal="left" wrapText="1"/>
    </xf>
    <xf numFmtId="0" fontId="2" fillId="9" borderId="16" xfId="0" applyFont="1" applyFill="1" applyBorder="1" applyAlignment="1">
      <alignment horizontal="center"/>
    </xf>
    <xf numFmtId="0" fontId="2" fillId="9" borderId="17" xfId="0" applyFont="1" applyFill="1" applyBorder="1" applyAlignment="1">
      <alignment horizontal="center"/>
    </xf>
    <xf numFmtId="0" fontId="2" fillId="6" borderId="43" xfId="0" applyFont="1" applyFill="1" applyBorder="1" applyAlignment="1">
      <alignment horizontal="left"/>
    </xf>
    <xf numFmtId="0" fontId="0" fillId="6" borderId="44" xfId="0" applyFill="1" applyBorder="1" applyAlignment="1">
      <alignment horizontal="center"/>
    </xf>
    <xf numFmtId="0" fontId="0" fillId="6" borderId="45" xfId="0" applyFill="1" applyBorder="1"/>
    <xf numFmtId="0" fontId="0" fillId="6" borderId="27" xfId="0" applyFill="1" applyBorder="1"/>
    <xf numFmtId="0" fontId="0" fillId="0" borderId="16" xfId="0" applyBorder="1"/>
    <xf numFmtId="3" fontId="0" fillId="0" borderId="36" xfId="0" applyNumberFormat="1" applyBorder="1"/>
    <xf numFmtId="0" fontId="4" fillId="0" borderId="0" xfId="0" applyFont="1" applyBorder="1"/>
    <xf numFmtId="2" fontId="0" fillId="0" borderId="0" xfId="0" applyNumberFormat="1" applyBorder="1"/>
    <xf numFmtId="0" fontId="2" fillId="9" borderId="18" xfId="0" applyFont="1" applyFill="1" applyBorder="1" applyAlignment="1">
      <alignment horizontal="center"/>
    </xf>
    <xf numFmtId="0" fontId="2" fillId="6" borderId="16" xfId="0" applyFont="1" applyFill="1" applyBorder="1" applyAlignment="1">
      <alignment horizontal="center"/>
    </xf>
    <xf numFmtId="0" fontId="2" fillId="6" borderId="18" xfId="0" applyFont="1" applyFill="1" applyBorder="1" applyAlignment="1">
      <alignment horizontal="center"/>
    </xf>
    <xf numFmtId="0" fontId="2" fillId="6" borderId="17" xfId="0" applyFont="1" applyFill="1" applyBorder="1" applyAlignment="1">
      <alignment horizontal="center"/>
    </xf>
    <xf numFmtId="0" fontId="2" fillId="0" borderId="43"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3" fontId="0" fillId="0" borderId="48" xfId="0" applyNumberFormat="1" applyFont="1" applyBorder="1" applyAlignment="1">
      <alignment horizontal="center"/>
    </xf>
    <xf numFmtId="3" fontId="0" fillId="0" borderId="39" xfId="0" applyNumberFormat="1" applyFont="1" applyBorder="1" applyAlignment="1">
      <alignment horizontal="center"/>
    </xf>
    <xf numFmtId="3" fontId="0" fillId="0" borderId="40" xfId="0" applyNumberFormat="1" applyFont="1" applyBorder="1" applyAlignment="1">
      <alignment horizontal="center"/>
    </xf>
    <xf numFmtId="0" fontId="2" fillId="10" borderId="48" xfId="0" applyFont="1" applyFill="1" applyBorder="1" applyAlignment="1">
      <alignment horizontal="center"/>
    </xf>
    <xf numFmtId="0" fontId="2" fillId="10" borderId="39" xfId="0" applyFont="1" applyFill="1" applyBorder="1" applyAlignment="1">
      <alignment horizontal="center"/>
    </xf>
    <xf numFmtId="0" fontId="2" fillId="10" borderId="40" xfId="0" applyFont="1" applyFill="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xf>
    <xf numFmtId="0" fontId="2" fillId="0" borderId="31"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4" fontId="0" fillId="0" borderId="49" xfId="0" applyNumberFormat="1" applyBorder="1" applyAlignment="1">
      <alignment horizontal="center"/>
    </xf>
    <xf numFmtId="4" fontId="0" fillId="0" borderId="19" xfId="0" applyNumberFormat="1" applyBorder="1" applyAlignment="1">
      <alignment horizontal="center"/>
    </xf>
    <xf numFmtId="168" fontId="0" fillId="0" borderId="19" xfId="0" applyNumberFormat="1" applyBorder="1" applyAlignment="1">
      <alignment horizontal="center"/>
    </xf>
    <xf numFmtId="168" fontId="0" fillId="0" borderId="21" xfId="0" applyNumberFormat="1" applyBorder="1" applyAlignment="1">
      <alignment horizontal="center"/>
    </xf>
    <xf numFmtId="0" fontId="0" fillId="0" borderId="4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9" xfId="0" applyBorder="1" applyAlignment="1">
      <alignment horizontal="left"/>
    </xf>
    <xf numFmtId="3" fontId="0" fillId="0" borderId="19" xfId="0" applyNumberFormat="1" applyBorder="1" applyAlignment="1">
      <alignment horizontal="center"/>
    </xf>
    <xf numFmtId="3" fontId="0" fillId="0" borderId="21" xfId="0" applyNumberFormat="1" applyBorder="1" applyAlignment="1">
      <alignment horizontal="center"/>
    </xf>
    <xf numFmtId="0" fontId="2" fillId="0" borderId="48" xfId="0" applyFont="1" applyBorder="1" applyAlignment="1">
      <alignment horizontal="left"/>
    </xf>
    <xf numFmtId="0" fontId="2" fillId="0" borderId="39" xfId="0" applyFont="1" applyBorder="1" applyAlignment="1">
      <alignment horizontal="left"/>
    </xf>
    <xf numFmtId="0" fontId="2" fillId="0" borderId="49" xfId="0" applyFont="1" applyBorder="1" applyAlignment="1">
      <alignment horizontal="left"/>
    </xf>
    <xf numFmtId="0" fontId="2" fillId="0" borderId="45" xfId="0" applyFont="1" applyBorder="1" applyAlignment="1">
      <alignment horizontal="left"/>
    </xf>
    <xf numFmtId="0" fontId="2" fillId="0" borderId="41" xfId="0" applyFont="1" applyBorder="1" applyAlignment="1">
      <alignment horizontal="left"/>
    </xf>
    <xf numFmtId="0" fontId="2" fillId="0" borderId="50" xfId="0" applyFont="1" applyBorder="1" applyAlignment="1">
      <alignment horizontal="left"/>
    </xf>
    <xf numFmtId="3" fontId="0" fillId="0" borderId="23" xfId="0" applyNumberFormat="1" applyBorder="1" applyAlignment="1">
      <alignment horizontal="center"/>
    </xf>
    <xf numFmtId="3" fontId="0" fillId="0" borderId="51" xfId="0" applyNumberFormat="1" applyBorder="1" applyAlignment="1">
      <alignment horizontal="center"/>
    </xf>
    <xf numFmtId="0" fontId="4" fillId="8" borderId="5" xfId="0" applyFont="1" applyFill="1" applyBorder="1" applyAlignment="1">
      <alignment horizontal="left" wrapText="1"/>
    </xf>
    <xf numFmtId="0" fontId="0" fillId="0" borderId="8" xfId="0" applyBorder="1"/>
    <xf numFmtId="3" fontId="0" fillId="0" borderId="15" xfId="0" applyNumberFormat="1" applyBorder="1"/>
    <xf numFmtId="3" fontId="0" fillId="0" borderId="0" xfId="0" applyNumberFormat="1"/>
    <xf numFmtId="0" fontId="11" fillId="9" borderId="16" xfId="0" applyFont="1" applyFill="1" applyBorder="1" applyAlignment="1">
      <alignment horizontal="center"/>
    </xf>
    <xf numFmtId="0" fontId="11" fillId="9" borderId="18" xfId="0" applyFont="1" applyFill="1" applyBorder="1" applyAlignment="1">
      <alignment horizontal="center"/>
    </xf>
    <xf numFmtId="0" fontId="11" fillId="9" borderId="17" xfId="0" applyFont="1" applyFill="1" applyBorder="1" applyAlignment="1">
      <alignment horizontal="center"/>
    </xf>
    <xf numFmtId="0" fontId="2" fillId="11" borderId="0" xfId="0" applyFont="1" applyFill="1"/>
    <xf numFmtId="0" fontId="0" fillId="11" borderId="0" xfId="0" applyFill="1"/>
    <xf numFmtId="0" fontId="12" fillId="0" borderId="0" xfId="0" applyFont="1"/>
    <xf numFmtId="0" fontId="13" fillId="0" borderId="25" xfId="0" applyFont="1" applyBorder="1" applyAlignment="1">
      <alignment horizontal="center"/>
    </xf>
    <xf numFmtId="0" fontId="7" fillId="0" borderId="25" xfId="0" applyFont="1" applyBorder="1" applyAlignment="1">
      <alignment horizontal="center"/>
    </xf>
    <xf numFmtId="0" fontId="7" fillId="0" borderId="36"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Fill="1" applyBorder="1" applyAlignment="1">
      <alignment horizontal="center"/>
    </xf>
    <xf numFmtId="0" fontId="2" fillId="0" borderId="44" xfId="0" applyFont="1" applyBorder="1"/>
    <xf numFmtId="0" fontId="0" fillId="5" borderId="55" xfId="0" applyFill="1" applyBorder="1"/>
    <xf numFmtId="0" fontId="14" fillId="0" borderId="56" xfId="0" applyFont="1" applyBorder="1"/>
    <xf numFmtId="0" fontId="14" fillId="0" borderId="57" xfId="0" applyFont="1" applyBorder="1"/>
    <xf numFmtId="1" fontId="0" fillId="0" borderId="58" xfId="0" applyNumberFormat="1" applyBorder="1"/>
    <xf numFmtId="0" fontId="0" fillId="0" borderId="56" xfId="0" applyBorder="1"/>
    <xf numFmtId="1" fontId="0" fillId="0" borderId="56" xfId="0" applyNumberFormat="1" applyBorder="1"/>
    <xf numFmtId="1" fontId="0" fillId="0" borderId="59" xfId="0" applyNumberFormat="1" applyBorder="1"/>
    <xf numFmtId="1" fontId="0" fillId="0" borderId="57" xfId="0" applyNumberFormat="1" applyBorder="1"/>
    <xf numFmtId="0" fontId="2" fillId="0" borderId="26" xfId="0" applyFont="1" applyBorder="1"/>
    <xf numFmtId="0" fontId="0" fillId="0" borderId="21" xfId="0" applyBorder="1"/>
    <xf numFmtId="0" fontId="13" fillId="0" borderId="26" xfId="0" applyFont="1" applyBorder="1"/>
    <xf numFmtId="1" fontId="0" fillId="0" borderId="49" xfId="0" applyNumberFormat="1" applyBorder="1"/>
    <xf numFmtId="1" fontId="0" fillId="0" borderId="19" xfId="0" applyNumberFormat="1" applyBorder="1"/>
    <xf numFmtId="1" fontId="0" fillId="0" borderId="31" xfId="0" applyNumberFormat="1" applyBorder="1"/>
    <xf numFmtId="1" fontId="0" fillId="0" borderId="21" xfId="0" applyNumberFormat="1" applyBorder="1"/>
    <xf numFmtId="1" fontId="0" fillId="0" borderId="20" xfId="0" applyNumberFormat="1" applyBorder="1"/>
    <xf numFmtId="1" fontId="15" fillId="0" borderId="19" xfId="0" applyNumberFormat="1" applyFont="1" applyBorder="1"/>
    <xf numFmtId="1" fontId="15" fillId="0" borderId="21" xfId="0" applyNumberFormat="1" applyFont="1" applyBorder="1"/>
    <xf numFmtId="0" fontId="7" fillId="0" borderId="26" xfId="0" applyFont="1" applyBorder="1"/>
    <xf numFmtId="0" fontId="16" fillId="5" borderId="20" xfId="0" applyFont="1" applyFill="1" applyBorder="1"/>
    <xf numFmtId="0" fontId="2" fillId="0" borderId="27" xfId="0" applyFont="1" applyBorder="1"/>
    <xf numFmtId="0" fontId="16" fillId="5" borderId="22" xfId="0" applyFont="1" applyFill="1" applyBorder="1"/>
    <xf numFmtId="1" fontId="0" fillId="0" borderId="23" xfId="0" applyNumberFormat="1" applyBorder="1"/>
    <xf numFmtId="0" fontId="0" fillId="0" borderId="51" xfId="0" applyBorder="1"/>
    <xf numFmtId="10" fontId="0" fillId="12" borderId="0" xfId="0" applyNumberFormat="1" applyFill="1"/>
    <xf numFmtId="0" fontId="0" fillId="12" borderId="0" xfId="0" applyFill="1"/>
    <xf numFmtId="0" fontId="17" fillId="0" borderId="0" xfId="0" applyFont="1"/>
    <xf numFmtId="166" fontId="17" fillId="0" borderId="0" xfId="0" applyNumberFormat="1" applyFont="1"/>
    <xf numFmtId="166" fontId="0" fillId="0" borderId="0" xfId="0" applyNumberFormat="1"/>
    <xf numFmtId="0" fontId="7" fillId="0" borderId="27" xfId="0" applyFont="1" applyBorder="1"/>
    <xf numFmtId="1" fontId="0" fillId="0" borderId="50" xfId="0" applyNumberFormat="1" applyBorder="1"/>
    <xf numFmtId="1" fontId="0" fillId="0" borderId="34" xfId="0" applyNumberFormat="1" applyBorder="1"/>
    <xf numFmtId="1" fontId="0" fillId="0" borderId="51" xfId="0" applyNumberFormat="1" applyBorder="1"/>
    <xf numFmtId="10" fontId="10" fillId="2" borderId="18" xfId="0" applyNumberFormat="1" applyFont="1" applyFill="1" applyBorder="1"/>
    <xf numFmtId="1" fontId="17" fillId="0" borderId="9" xfId="0" applyNumberFormat="1" applyFont="1" applyBorder="1"/>
    <xf numFmtId="0" fontId="17" fillId="0" borderId="9" xfId="0" applyFont="1" applyBorder="1"/>
    <xf numFmtId="0" fontId="12" fillId="0" borderId="0" xfId="0" applyFont="1" applyFill="1" applyBorder="1"/>
    <xf numFmtId="166" fontId="2" fillId="0" borderId="54" xfId="0" applyNumberFormat="1" applyFont="1" applyFill="1" applyBorder="1" applyAlignment="1">
      <alignment horizontal="center"/>
    </xf>
    <xf numFmtId="0" fontId="2" fillId="0" borderId="43" xfId="0" applyFont="1" applyBorder="1"/>
    <xf numFmtId="1" fontId="0" fillId="0" borderId="60" xfId="0" applyNumberFormat="1" applyBorder="1"/>
    <xf numFmtId="1" fontId="0" fillId="0" borderId="29" xfId="0" applyNumberFormat="1" applyBorder="1"/>
    <xf numFmtId="1" fontId="0" fillId="0" borderId="30" xfId="0" applyNumberFormat="1" applyBorder="1"/>
    <xf numFmtId="0" fontId="2" fillId="0" borderId="48" xfId="0" applyFont="1" applyBorder="1"/>
    <xf numFmtId="0" fontId="2" fillId="0" borderId="45" xfId="0" applyFont="1" applyBorder="1"/>
    <xf numFmtId="0" fontId="2" fillId="0" borderId="0" xfId="0" applyFont="1" applyBorder="1"/>
    <xf numFmtId="0" fontId="17" fillId="0" borderId="0" xfId="0" applyFont="1" applyBorder="1"/>
    <xf numFmtId="1" fontId="0" fillId="0" borderId="0" xfId="0" applyNumberFormat="1" applyBorder="1"/>
    <xf numFmtId="166" fontId="17" fillId="0" borderId="0" xfId="0" applyNumberFormat="1" applyFont="1" applyBorder="1"/>
    <xf numFmtId="0" fontId="18" fillId="0" borderId="0" xfId="0" applyFont="1"/>
    <xf numFmtId="0" fontId="1" fillId="0" borderId="0" xfId="0" applyFont="1" applyBorder="1"/>
    <xf numFmtId="1" fontId="17" fillId="0" borderId="5" xfId="0" applyNumberFormat="1" applyFont="1" applyBorder="1"/>
    <xf numFmtId="166" fontId="17" fillId="0" borderId="5" xfId="0" applyNumberFormat="1" applyFont="1" applyBorder="1"/>
    <xf numFmtId="0" fontId="17" fillId="0" borderId="5" xfId="0" applyFont="1" applyBorder="1"/>
    <xf numFmtId="10" fontId="10" fillId="2" borderId="5" xfId="0" applyNumberFormat="1" applyFont="1" applyFill="1" applyBorder="1"/>
    <xf numFmtId="0" fontId="2" fillId="0" borderId="0" xfId="0" applyFont="1" applyFill="1" applyBorder="1"/>
    <xf numFmtId="0" fontId="19" fillId="0" borderId="0" xfId="0" applyFont="1" applyFill="1" applyBorder="1"/>
    <xf numFmtId="166" fontId="0" fillId="11" borderId="0" xfId="0" applyNumberFormat="1" applyFill="1"/>
    <xf numFmtId="0" fontId="19" fillId="0" borderId="25" xfId="0" applyFont="1" applyBorder="1" applyAlignment="1">
      <alignment horizontal="center"/>
    </xf>
    <xf numFmtId="0" fontId="0" fillId="0" borderId="19" xfId="0" applyFont="1" applyBorder="1"/>
    <xf numFmtId="0" fontId="15" fillId="0" borderId="19" xfId="0" applyFont="1" applyBorder="1"/>
    <xf numFmtId="0" fontId="15" fillId="0" borderId="21" xfId="0" applyFont="1" applyBorder="1"/>
    <xf numFmtId="0" fontId="19" fillId="0" borderId="26" xfId="0" applyFont="1" applyBorder="1"/>
    <xf numFmtId="0" fontId="0" fillId="5" borderId="19" xfId="0" applyFill="1" applyBorder="1"/>
    <xf numFmtId="1" fontId="0" fillId="5" borderId="19" xfId="0" applyNumberFormat="1" applyFill="1" applyBorder="1"/>
    <xf numFmtId="0" fontId="0" fillId="5" borderId="23" xfId="0" applyFill="1" applyBorder="1"/>
    <xf numFmtId="1" fontId="17" fillId="0" borderId="18" xfId="0" applyNumberFormat="1" applyFont="1" applyBorder="1"/>
    <xf numFmtId="0" fontId="17" fillId="0" borderId="18" xfId="0" applyFont="1" applyBorder="1"/>
    <xf numFmtId="1" fontId="0" fillId="0" borderId="19" xfId="0" applyNumberFormat="1" applyFont="1" applyBorder="1"/>
    <xf numFmtId="1" fontId="17" fillId="0" borderId="0" xfId="0" applyNumberFormat="1" applyFont="1" applyBorder="1"/>
  </cellXfs>
  <cellStyles count="3">
    <cellStyle name="Normal" xfId="0" builtinId="0"/>
    <cellStyle name="Normal 2" xfId="1"/>
    <cellStyle name="Percent 2" xfId="2"/>
  </cellStyles>
  <dxfs count="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abSelected="1" topLeftCell="A97" workbookViewId="0">
      <selection activeCell="M24" sqref="M24"/>
    </sheetView>
  </sheetViews>
  <sheetFormatPr defaultRowHeight="15" x14ac:dyDescent="0.25"/>
  <cols>
    <col min="1" max="1" width="36.85546875" style="74" customWidth="1"/>
    <col min="2" max="3" width="17.28515625" style="74" bestFit="1" customWidth="1"/>
    <col min="4" max="12" width="9.140625" style="74"/>
    <col min="13" max="13" width="29" style="74" customWidth="1"/>
    <col min="14" max="15" width="9.140625" style="74"/>
    <col min="16" max="16" width="11.42578125" style="74" customWidth="1"/>
    <col min="17" max="18" width="9.140625" style="74"/>
    <col min="19" max="19" width="13.7109375" style="74" customWidth="1"/>
    <col min="20" max="16384" width="9.140625" style="74"/>
  </cols>
  <sheetData>
    <row r="1" spans="1:9" ht="15.75" thickBot="1" x14ac:dyDescent="0.3">
      <c r="A1" s="131" t="s">
        <v>1738</v>
      </c>
      <c r="B1" s="132"/>
    </row>
    <row r="2" spans="1:9" x14ac:dyDescent="0.25">
      <c r="A2" s="133" t="s">
        <v>1739</v>
      </c>
      <c r="B2" s="134" t="s">
        <v>1740</v>
      </c>
    </row>
    <row r="3" spans="1:9" ht="15.75" thickBot="1" x14ac:dyDescent="0.3">
      <c r="A3" s="135" t="s">
        <v>1741</v>
      </c>
      <c r="B3" s="136" t="s">
        <v>1742</v>
      </c>
    </row>
    <row r="4" spans="1:9" ht="15.75" thickBot="1" x14ac:dyDescent="0.3">
      <c r="A4" s="137" t="s">
        <v>1743</v>
      </c>
      <c r="B4" s="138">
        <v>4354.3999999999996</v>
      </c>
    </row>
    <row r="5" spans="1:9" ht="15.75" thickBot="1" x14ac:dyDescent="0.3">
      <c r="A5" s="139"/>
      <c r="B5" s="140"/>
      <c r="C5" s="140"/>
      <c r="D5" s="140"/>
      <c r="E5" s="140"/>
      <c r="F5" s="140"/>
      <c r="G5" s="8"/>
      <c r="H5" s="140"/>
      <c r="I5" s="140"/>
    </row>
    <row r="6" spans="1:9" ht="15.75" thickBot="1" x14ac:dyDescent="0.3">
      <c r="A6" s="131" t="s">
        <v>1744</v>
      </c>
      <c r="B6" s="141"/>
      <c r="C6" s="141"/>
      <c r="D6" s="141"/>
      <c r="E6" s="141"/>
      <c r="F6" s="141"/>
      <c r="G6" s="141"/>
      <c r="H6" s="141"/>
      <c r="I6" s="132"/>
    </row>
    <row r="7" spans="1:9" ht="15.75" thickBot="1" x14ac:dyDescent="0.3">
      <c r="A7" s="142" t="s">
        <v>1745</v>
      </c>
      <c r="B7" s="143"/>
      <c r="C7" s="143"/>
      <c r="D7" s="143"/>
      <c r="E7" s="143"/>
      <c r="F7" s="143"/>
      <c r="G7" s="143"/>
      <c r="H7" s="143"/>
      <c r="I7" s="144"/>
    </row>
    <row r="8" spans="1:9" x14ac:dyDescent="0.25">
      <c r="A8" s="145" t="s">
        <v>1746</v>
      </c>
      <c r="B8" s="146"/>
      <c r="C8" s="146"/>
      <c r="D8" s="146"/>
      <c r="E8" s="146"/>
      <c r="F8" s="146"/>
      <c r="G8" s="146"/>
      <c r="H8" s="146"/>
      <c r="I8" s="147"/>
    </row>
    <row r="9" spans="1:9" x14ac:dyDescent="0.25">
      <c r="A9" s="148">
        <f>B4</f>
        <v>4354.3999999999996</v>
      </c>
      <c r="B9" s="149"/>
      <c r="C9" s="149"/>
      <c r="D9" s="149"/>
      <c r="E9" s="149"/>
      <c r="F9" s="149"/>
      <c r="G9" s="149"/>
      <c r="H9" s="149"/>
      <c r="I9" s="150"/>
    </row>
    <row r="10" spans="1:9" ht="17.25" x14ac:dyDescent="0.25">
      <c r="A10" s="151" t="s">
        <v>1747</v>
      </c>
      <c r="B10" s="152"/>
      <c r="C10" s="152"/>
      <c r="D10" s="152"/>
      <c r="E10" s="152"/>
      <c r="F10" s="152"/>
      <c r="G10" s="152"/>
      <c r="H10" s="152"/>
      <c r="I10" s="153"/>
    </row>
    <row r="11" spans="1:9" ht="15" customHeight="1" x14ac:dyDescent="0.25">
      <c r="A11" s="154" t="s">
        <v>1748</v>
      </c>
      <c r="B11" s="155"/>
      <c r="C11" s="155"/>
      <c r="D11" s="155" t="s">
        <v>1749</v>
      </c>
      <c r="E11" s="155"/>
      <c r="F11" s="155"/>
      <c r="G11" s="156" t="s">
        <v>1750</v>
      </c>
      <c r="H11" s="157"/>
      <c r="I11" s="158"/>
    </row>
    <row r="12" spans="1:9" x14ac:dyDescent="0.25">
      <c r="A12" s="154"/>
      <c r="B12" s="155"/>
      <c r="C12" s="155"/>
      <c r="D12" s="159">
        <v>1.92</v>
      </c>
      <c r="E12" s="160"/>
      <c r="F12" s="160"/>
      <c r="G12" s="161">
        <v>7.1999999999999995E-2</v>
      </c>
      <c r="H12" s="161"/>
      <c r="I12" s="162"/>
    </row>
    <row r="13" spans="1:9" x14ac:dyDescent="0.25">
      <c r="A13" s="163" t="s">
        <v>1751</v>
      </c>
      <c r="B13" s="164"/>
      <c r="C13" s="164"/>
      <c r="D13" s="164"/>
      <c r="E13" s="164"/>
      <c r="F13" s="164"/>
      <c r="G13" s="164"/>
      <c r="H13" s="164"/>
      <c r="I13" s="165"/>
    </row>
    <row r="14" spans="1:9" x14ac:dyDescent="0.25">
      <c r="A14" s="163" t="s">
        <v>1752</v>
      </c>
      <c r="B14" s="164"/>
      <c r="C14" s="164"/>
      <c r="D14" s="164"/>
      <c r="E14" s="164"/>
      <c r="F14" s="166"/>
      <c r="G14" s="167">
        <f>A9/((0.9*1.92)+(0.1*0.072))</f>
        <v>2509.4513600737664</v>
      </c>
      <c r="H14" s="167"/>
      <c r="I14" s="168"/>
    </row>
    <row r="15" spans="1:9" x14ac:dyDescent="0.25">
      <c r="A15" s="169" t="s">
        <v>1753</v>
      </c>
      <c r="B15" s="170"/>
      <c r="C15" s="170"/>
      <c r="D15" s="170"/>
      <c r="E15" s="170"/>
      <c r="F15" s="171"/>
      <c r="G15" s="167">
        <f>ROUNDDOWN(G14*0.9,0)</f>
        <v>2258</v>
      </c>
      <c r="H15" s="167"/>
      <c r="I15" s="168"/>
    </row>
    <row r="16" spans="1:9" ht="15.75" thickBot="1" x14ac:dyDescent="0.3">
      <c r="A16" s="172" t="s">
        <v>1754</v>
      </c>
      <c r="B16" s="173"/>
      <c r="C16" s="173"/>
      <c r="D16" s="173"/>
      <c r="E16" s="173"/>
      <c r="F16" s="174"/>
      <c r="G16" s="175">
        <f>ROUNDUP(G14*0.1,0)</f>
        <v>251</v>
      </c>
      <c r="H16" s="175"/>
      <c r="I16" s="176"/>
    </row>
    <row r="17" spans="1:9" ht="48" customHeight="1" x14ac:dyDescent="0.25">
      <c r="A17" s="177" t="s">
        <v>1755</v>
      </c>
      <c r="B17" s="177"/>
      <c r="C17" s="177"/>
      <c r="D17" s="177"/>
      <c r="E17" s="177"/>
      <c r="F17" s="177"/>
      <c r="G17" s="177"/>
      <c r="H17" s="177"/>
      <c r="I17" s="177"/>
    </row>
    <row r="18" spans="1:9" ht="15.75" thickBot="1" x14ac:dyDescent="0.3"/>
    <row r="19" spans="1:9" ht="15.75" thickBot="1" x14ac:dyDescent="0.3">
      <c r="A19" s="131" t="s">
        <v>1738</v>
      </c>
      <c r="B19" s="132"/>
    </row>
    <row r="20" spans="1:9" x14ac:dyDescent="0.25">
      <c r="A20" s="133" t="s">
        <v>1756</v>
      </c>
      <c r="B20" s="134" t="s">
        <v>1740</v>
      </c>
    </row>
    <row r="21" spans="1:9" ht="15.75" thickBot="1" x14ac:dyDescent="0.3">
      <c r="A21" s="135" t="s">
        <v>1741</v>
      </c>
      <c r="B21" s="136" t="s">
        <v>1742</v>
      </c>
    </row>
    <row r="22" spans="1:9" ht="15.75" thickBot="1" x14ac:dyDescent="0.3">
      <c r="A22" s="178" t="s">
        <v>1743</v>
      </c>
      <c r="B22" s="179">
        <v>5069.7</v>
      </c>
      <c r="C22" s="180"/>
    </row>
    <row r="23" spans="1:9" ht="15.75" thickBot="1" x14ac:dyDescent="0.3">
      <c r="A23" s="139"/>
      <c r="B23" s="140"/>
      <c r="C23" s="140"/>
      <c r="D23" s="140"/>
      <c r="E23" s="140"/>
      <c r="F23" s="140"/>
      <c r="G23" s="8"/>
      <c r="H23" s="140"/>
      <c r="I23" s="140"/>
    </row>
    <row r="24" spans="1:9" ht="15.75" thickBot="1" x14ac:dyDescent="0.3">
      <c r="A24" s="131" t="s">
        <v>1744</v>
      </c>
      <c r="B24" s="141"/>
      <c r="C24" s="141"/>
      <c r="D24" s="141"/>
      <c r="E24" s="141"/>
      <c r="F24" s="141"/>
      <c r="G24" s="141"/>
      <c r="H24" s="141"/>
      <c r="I24" s="132"/>
    </row>
    <row r="25" spans="1:9" ht="15.75" thickBot="1" x14ac:dyDescent="0.3">
      <c r="A25" s="142" t="s">
        <v>1745</v>
      </c>
      <c r="B25" s="143"/>
      <c r="C25" s="143"/>
      <c r="D25" s="143"/>
      <c r="E25" s="143"/>
      <c r="F25" s="143"/>
      <c r="G25" s="143"/>
      <c r="H25" s="143"/>
      <c r="I25" s="144"/>
    </row>
    <row r="26" spans="1:9" ht="49.5" customHeight="1" x14ac:dyDescent="0.25">
      <c r="A26" s="145" t="s">
        <v>1746</v>
      </c>
      <c r="B26" s="146"/>
      <c r="C26" s="146"/>
      <c r="D26" s="146"/>
      <c r="E26" s="146"/>
      <c r="F26" s="146"/>
      <c r="G26" s="146"/>
      <c r="H26" s="146"/>
      <c r="I26" s="147"/>
    </row>
    <row r="27" spans="1:9" ht="15" customHeight="1" x14ac:dyDescent="0.25">
      <c r="A27" s="148">
        <f>B22</f>
        <v>5069.7</v>
      </c>
      <c r="B27" s="149"/>
      <c r="C27" s="149"/>
      <c r="D27" s="149"/>
      <c r="E27" s="149"/>
      <c r="F27" s="149"/>
      <c r="G27" s="149"/>
      <c r="H27" s="149"/>
      <c r="I27" s="150"/>
    </row>
    <row r="28" spans="1:9" ht="17.25" x14ac:dyDescent="0.25">
      <c r="A28" s="151" t="s">
        <v>1747</v>
      </c>
      <c r="B28" s="152"/>
      <c r="C28" s="152"/>
      <c r="D28" s="152"/>
      <c r="E28" s="152"/>
      <c r="F28" s="152"/>
      <c r="G28" s="152"/>
      <c r="H28" s="152"/>
      <c r="I28" s="153"/>
    </row>
    <row r="29" spans="1:9" ht="15" customHeight="1" x14ac:dyDescent="0.25">
      <c r="A29" s="154" t="s">
        <v>1748</v>
      </c>
      <c r="B29" s="155"/>
      <c r="C29" s="155"/>
      <c r="D29" s="155" t="s">
        <v>1749</v>
      </c>
      <c r="E29" s="155"/>
      <c r="F29" s="155"/>
      <c r="G29" s="156" t="s">
        <v>1750</v>
      </c>
      <c r="H29" s="157"/>
      <c r="I29" s="158"/>
    </row>
    <row r="30" spans="1:9" x14ac:dyDescent="0.25">
      <c r="A30" s="154"/>
      <c r="B30" s="155"/>
      <c r="C30" s="155"/>
      <c r="D30" s="159">
        <v>1.92</v>
      </c>
      <c r="E30" s="160"/>
      <c r="F30" s="160"/>
      <c r="G30" s="161">
        <v>7.1999999999999995E-2</v>
      </c>
      <c r="H30" s="161"/>
      <c r="I30" s="162"/>
    </row>
    <row r="31" spans="1:9" x14ac:dyDescent="0.25">
      <c r="A31" s="163" t="s">
        <v>1757</v>
      </c>
      <c r="B31" s="164"/>
      <c r="C31" s="164"/>
      <c r="D31" s="164"/>
      <c r="E31" s="164"/>
      <c r="F31" s="164"/>
      <c r="G31" s="164"/>
      <c r="H31" s="164"/>
      <c r="I31" s="165"/>
    </row>
    <row r="32" spans="1:9" x14ac:dyDescent="0.25">
      <c r="A32" s="163" t="s">
        <v>1752</v>
      </c>
      <c r="B32" s="164"/>
      <c r="C32" s="164"/>
      <c r="D32" s="164"/>
      <c r="E32" s="164"/>
      <c r="F32" s="166"/>
      <c r="G32" s="167">
        <f>A27/((0.9*1.92)+(0.1*0.072))</f>
        <v>2921.6804979253111</v>
      </c>
      <c r="H32" s="167"/>
      <c r="I32" s="168"/>
    </row>
    <row r="33" spans="1:9" x14ac:dyDescent="0.25">
      <c r="A33" s="169" t="s">
        <v>1753</v>
      </c>
      <c r="B33" s="170"/>
      <c r="C33" s="170"/>
      <c r="D33" s="170"/>
      <c r="E33" s="170"/>
      <c r="F33" s="171"/>
      <c r="G33" s="167">
        <f>ROUNDUP(G32*0.9,0)</f>
        <v>2630</v>
      </c>
      <c r="H33" s="167"/>
      <c r="I33" s="168"/>
    </row>
    <row r="34" spans="1:9" ht="15.75" thickBot="1" x14ac:dyDescent="0.3">
      <c r="A34" s="172" t="s">
        <v>1754</v>
      </c>
      <c r="B34" s="173"/>
      <c r="C34" s="173"/>
      <c r="D34" s="173"/>
      <c r="E34" s="173"/>
      <c r="F34" s="174"/>
      <c r="G34" s="175">
        <f>ROUNDUP(G32*0.1,0)</f>
        <v>293</v>
      </c>
      <c r="H34" s="175"/>
      <c r="I34" s="176"/>
    </row>
    <row r="35" spans="1:9" ht="49.5" customHeight="1" x14ac:dyDescent="0.25">
      <c r="A35" s="177" t="s">
        <v>1755</v>
      </c>
      <c r="B35" s="177"/>
      <c r="C35" s="177"/>
      <c r="D35" s="177"/>
      <c r="E35" s="177"/>
      <c r="F35" s="177"/>
      <c r="G35" s="177"/>
      <c r="H35" s="177"/>
      <c r="I35" s="177"/>
    </row>
    <row r="37" spans="1:9" ht="15.75" thickBot="1" x14ac:dyDescent="0.3"/>
    <row r="38" spans="1:9" ht="15.75" thickBot="1" x14ac:dyDescent="0.3">
      <c r="A38" s="131" t="s">
        <v>1738</v>
      </c>
      <c r="B38" s="132"/>
    </row>
    <row r="39" spans="1:9" x14ac:dyDescent="0.25">
      <c r="A39" s="133" t="s">
        <v>1758</v>
      </c>
      <c r="B39" s="134" t="s">
        <v>1740</v>
      </c>
    </row>
    <row r="40" spans="1:9" ht="15.75" thickBot="1" x14ac:dyDescent="0.3">
      <c r="A40" s="135" t="s">
        <v>1741</v>
      </c>
      <c r="B40" s="136" t="s">
        <v>1742</v>
      </c>
    </row>
    <row r="41" spans="1:9" ht="15.75" thickBot="1" x14ac:dyDescent="0.3">
      <c r="A41" s="178" t="s">
        <v>1743</v>
      </c>
      <c r="B41" s="179">
        <v>5891.3</v>
      </c>
    </row>
    <row r="42" spans="1:9" ht="15.75" thickBot="1" x14ac:dyDescent="0.3">
      <c r="A42" s="139"/>
      <c r="B42" s="140"/>
      <c r="C42" s="140"/>
      <c r="D42" s="140"/>
      <c r="E42" s="140"/>
      <c r="F42" s="140"/>
      <c r="G42" s="8"/>
      <c r="H42" s="140"/>
      <c r="I42" s="140"/>
    </row>
    <row r="43" spans="1:9" ht="15.75" thickBot="1" x14ac:dyDescent="0.3">
      <c r="A43" s="131" t="s">
        <v>1744</v>
      </c>
      <c r="B43" s="141"/>
      <c r="C43" s="141"/>
      <c r="D43" s="141"/>
      <c r="E43" s="141"/>
      <c r="F43" s="141"/>
      <c r="G43" s="141"/>
      <c r="H43" s="141"/>
      <c r="I43" s="132"/>
    </row>
    <row r="44" spans="1:9" ht="15.75" thickBot="1" x14ac:dyDescent="0.3">
      <c r="A44" s="142" t="s">
        <v>1745</v>
      </c>
      <c r="B44" s="143"/>
      <c r="C44" s="143"/>
      <c r="D44" s="143"/>
      <c r="E44" s="143"/>
      <c r="F44" s="143"/>
      <c r="G44" s="143"/>
      <c r="H44" s="143"/>
      <c r="I44" s="144"/>
    </row>
    <row r="45" spans="1:9" x14ac:dyDescent="0.25">
      <c r="A45" s="145" t="s">
        <v>1746</v>
      </c>
      <c r="B45" s="146"/>
      <c r="C45" s="146"/>
      <c r="D45" s="146"/>
      <c r="E45" s="146"/>
      <c r="F45" s="146"/>
      <c r="G45" s="146"/>
      <c r="H45" s="146"/>
      <c r="I45" s="147"/>
    </row>
    <row r="46" spans="1:9" x14ac:dyDescent="0.25">
      <c r="A46" s="148">
        <f>B41</f>
        <v>5891.3</v>
      </c>
      <c r="B46" s="149"/>
      <c r="C46" s="149"/>
      <c r="D46" s="149"/>
      <c r="E46" s="149"/>
      <c r="F46" s="149"/>
      <c r="G46" s="149"/>
      <c r="H46" s="149"/>
      <c r="I46" s="150"/>
    </row>
    <row r="47" spans="1:9" ht="17.25" x14ac:dyDescent="0.25">
      <c r="A47" s="151" t="s">
        <v>1747</v>
      </c>
      <c r="B47" s="152"/>
      <c r="C47" s="152"/>
      <c r="D47" s="152"/>
      <c r="E47" s="152"/>
      <c r="F47" s="152"/>
      <c r="G47" s="152"/>
      <c r="H47" s="152"/>
      <c r="I47" s="153"/>
    </row>
    <row r="48" spans="1:9" x14ac:dyDescent="0.25">
      <c r="A48" s="154" t="s">
        <v>1748</v>
      </c>
      <c r="B48" s="155"/>
      <c r="C48" s="155"/>
      <c r="D48" s="155" t="s">
        <v>1749</v>
      </c>
      <c r="E48" s="155"/>
      <c r="F48" s="155"/>
      <c r="G48" s="156" t="s">
        <v>1750</v>
      </c>
      <c r="H48" s="157"/>
      <c r="I48" s="158"/>
    </row>
    <row r="49" spans="1:9" x14ac:dyDescent="0.25">
      <c r="A49" s="154"/>
      <c r="B49" s="155"/>
      <c r="C49" s="155"/>
      <c r="D49" s="159">
        <v>1.92</v>
      </c>
      <c r="E49" s="160"/>
      <c r="F49" s="160"/>
      <c r="G49" s="161">
        <v>7.1999999999999995E-2</v>
      </c>
      <c r="H49" s="161"/>
      <c r="I49" s="162"/>
    </row>
    <row r="50" spans="1:9" x14ac:dyDescent="0.25">
      <c r="A50" s="163" t="s">
        <v>1759</v>
      </c>
      <c r="B50" s="164"/>
      <c r="C50" s="164"/>
      <c r="D50" s="164"/>
      <c r="E50" s="164"/>
      <c r="F50" s="164"/>
      <c r="G50" s="164"/>
      <c r="H50" s="164"/>
      <c r="I50" s="165"/>
    </row>
    <row r="51" spans="1:9" x14ac:dyDescent="0.25">
      <c r="A51" s="163" t="s">
        <v>1752</v>
      </c>
      <c r="B51" s="164"/>
      <c r="C51" s="164"/>
      <c r="D51" s="164"/>
      <c r="E51" s="164"/>
      <c r="F51" s="166"/>
      <c r="G51" s="167">
        <f>A46/((0.9*1.92)+(0.1*0.072))</f>
        <v>3395.1705855232826</v>
      </c>
      <c r="H51" s="167"/>
      <c r="I51" s="168"/>
    </row>
    <row r="52" spans="1:9" x14ac:dyDescent="0.25">
      <c r="A52" s="169" t="s">
        <v>1760</v>
      </c>
      <c r="B52" s="170"/>
      <c r="C52" s="170"/>
      <c r="D52" s="170"/>
      <c r="E52" s="170"/>
      <c r="F52" s="171"/>
      <c r="G52" s="167">
        <f>ROUNDUP(G51*0.9,0)</f>
        <v>3056</v>
      </c>
      <c r="H52" s="167"/>
      <c r="I52" s="168"/>
    </row>
    <row r="53" spans="1:9" ht="15.75" thickBot="1" x14ac:dyDescent="0.3">
      <c r="A53" s="172" t="s">
        <v>1761</v>
      </c>
      <c r="B53" s="173"/>
      <c r="C53" s="173"/>
      <c r="D53" s="173"/>
      <c r="E53" s="173"/>
      <c r="F53" s="174"/>
      <c r="G53" s="175">
        <f>ROUNDDOWN(G51*0.1,0)</f>
        <v>339</v>
      </c>
      <c r="H53" s="175"/>
      <c r="I53" s="176"/>
    </row>
    <row r="54" spans="1:9" ht="49.5" customHeight="1" x14ac:dyDescent="0.25">
      <c r="A54" s="177" t="s">
        <v>1755</v>
      </c>
      <c r="B54" s="177"/>
      <c r="C54" s="177"/>
      <c r="D54" s="177"/>
      <c r="E54" s="177"/>
      <c r="F54" s="177"/>
      <c r="G54" s="177"/>
      <c r="H54" s="177"/>
      <c r="I54" s="177"/>
    </row>
    <row r="55" spans="1:9" ht="15.75" thickBot="1" x14ac:dyDescent="0.3"/>
    <row r="56" spans="1:9" ht="15.75" thickBot="1" x14ac:dyDescent="0.3">
      <c r="A56" s="131" t="s">
        <v>1738</v>
      </c>
      <c r="B56" s="132"/>
    </row>
    <row r="57" spans="1:9" x14ac:dyDescent="0.25">
      <c r="A57" s="133" t="s">
        <v>1762</v>
      </c>
      <c r="B57" s="134" t="s">
        <v>1740</v>
      </c>
    </row>
    <row r="58" spans="1:9" ht="15.75" thickBot="1" x14ac:dyDescent="0.3">
      <c r="A58" s="135" t="s">
        <v>1741</v>
      </c>
      <c r="B58" s="136" t="s">
        <v>1742</v>
      </c>
    </row>
    <row r="59" spans="1:9" ht="15.75" thickBot="1" x14ac:dyDescent="0.3">
      <c r="A59" s="178" t="s">
        <v>1743</v>
      </c>
      <c r="B59" s="179">
        <v>6837.4</v>
      </c>
    </row>
    <row r="60" spans="1:9" ht="15.75" thickBot="1" x14ac:dyDescent="0.3">
      <c r="A60" s="139"/>
      <c r="B60" s="140"/>
      <c r="C60" s="140"/>
      <c r="D60" s="140"/>
      <c r="E60" s="140"/>
      <c r="F60" s="140"/>
      <c r="G60" s="8"/>
      <c r="H60" s="140"/>
      <c r="I60" s="140"/>
    </row>
    <row r="61" spans="1:9" ht="15.75" thickBot="1" x14ac:dyDescent="0.3">
      <c r="A61" s="131" t="s">
        <v>1744</v>
      </c>
      <c r="B61" s="141"/>
      <c r="C61" s="141"/>
      <c r="D61" s="141"/>
      <c r="E61" s="141"/>
      <c r="F61" s="141"/>
      <c r="G61" s="141"/>
      <c r="H61" s="141"/>
      <c r="I61" s="132"/>
    </row>
    <row r="62" spans="1:9" ht="15.75" thickBot="1" x14ac:dyDescent="0.3">
      <c r="A62" s="142" t="s">
        <v>1745</v>
      </c>
      <c r="B62" s="143"/>
      <c r="C62" s="143"/>
      <c r="D62" s="143"/>
      <c r="E62" s="143"/>
      <c r="F62" s="143"/>
      <c r="G62" s="143"/>
      <c r="H62" s="143"/>
      <c r="I62" s="144"/>
    </row>
    <row r="63" spans="1:9" x14ac:dyDescent="0.25">
      <c r="A63" s="145" t="s">
        <v>1746</v>
      </c>
      <c r="B63" s="146"/>
      <c r="C63" s="146"/>
      <c r="D63" s="146"/>
      <c r="E63" s="146"/>
      <c r="F63" s="146"/>
      <c r="G63" s="146"/>
      <c r="H63" s="146"/>
      <c r="I63" s="147"/>
    </row>
    <row r="64" spans="1:9" x14ac:dyDescent="0.25">
      <c r="A64" s="148">
        <f>B59</f>
        <v>6837.4</v>
      </c>
      <c r="B64" s="149"/>
      <c r="C64" s="149"/>
      <c r="D64" s="149"/>
      <c r="E64" s="149"/>
      <c r="F64" s="149"/>
      <c r="G64" s="149"/>
      <c r="H64" s="149"/>
      <c r="I64" s="150"/>
    </row>
    <row r="65" spans="1:9" ht="17.25" x14ac:dyDescent="0.25">
      <c r="A65" s="151" t="s">
        <v>1747</v>
      </c>
      <c r="B65" s="152"/>
      <c r="C65" s="152"/>
      <c r="D65" s="152"/>
      <c r="E65" s="152"/>
      <c r="F65" s="152"/>
      <c r="G65" s="152"/>
      <c r="H65" s="152"/>
      <c r="I65" s="153"/>
    </row>
    <row r="66" spans="1:9" x14ac:dyDescent="0.25">
      <c r="A66" s="154" t="s">
        <v>1748</v>
      </c>
      <c r="B66" s="155"/>
      <c r="C66" s="155"/>
      <c r="D66" s="155" t="s">
        <v>1749</v>
      </c>
      <c r="E66" s="155"/>
      <c r="F66" s="155"/>
      <c r="G66" s="156" t="s">
        <v>1750</v>
      </c>
      <c r="H66" s="157"/>
      <c r="I66" s="158"/>
    </row>
    <row r="67" spans="1:9" x14ac:dyDescent="0.25">
      <c r="A67" s="154"/>
      <c r="B67" s="155"/>
      <c r="C67" s="155"/>
      <c r="D67" s="159">
        <v>1.92</v>
      </c>
      <c r="E67" s="160"/>
      <c r="F67" s="160"/>
      <c r="G67" s="161">
        <v>7.1999999999999995E-2</v>
      </c>
      <c r="H67" s="161"/>
      <c r="I67" s="162"/>
    </row>
    <row r="68" spans="1:9" x14ac:dyDescent="0.25">
      <c r="A68" s="163" t="s">
        <v>1763</v>
      </c>
      <c r="B68" s="164"/>
      <c r="C68" s="164"/>
      <c r="D68" s="164"/>
      <c r="E68" s="164"/>
      <c r="F68" s="164"/>
      <c r="G68" s="164"/>
      <c r="H68" s="164"/>
      <c r="I68" s="165"/>
    </row>
    <row r="69" spans="1:9" x14ac:dyDescent="0.25">
      <c r="A69" s="163" t="s">
        <v>1752</v>
      </c>
      <c r="B69" s="164"/>
      <c r="C69" s="164"/>
      <c r="D69" s="164"/>
      <c r="E69" s="164"/>
      <c r="F69" s="166"/>
      <c r="G69" s="167">
        <f>A64/((0.9*1.92)+(0.1*0.072))</f>
        <v>3940.4103273397877</v>
      </c>
      <c r="H69" s="167"/>
      <c r="I69" s="168"/>
    </row>
    <row r="70" spans="1:9" x14ac:dyDescent="0.25">
      <c r="A70" s="169" t="s">
        <v>1753</v>
      </c>
      <c r="B70" s="170"/>
      <c r="C70" s="170"/>
      <c r="D70" s="170"/>
      <c r="E70" s="170"/>
      <c r="F70" s="171"/>
      <c r="G70" s="167">
        <f>ROUNDUP(G69*0.9,0)</f>
        <v>3547</v>
      </c>
      <c r="H70" s="167"/>
      <c r="I70" s="168"/>
    </row>
    <row r="71" spans="1:9" ht="15.75" thickBot="1" x14ac:dyDescent="0.3">
      <c r="A71" s="172" t="s">
        <v>1754</v>
      </c>
      <c r="B71" s="173"/>
      <c r="C71" s="173"/>
      <c r="D71" s="173"/>
      <c r="E71" s="173"/>
      <c r="F71" s="174"/>
      <c r="G71" s="175">
        <f>ROUNDUP(G69*0.1,0)</f>
        <v>395</v>
      </c>
      <c r="H71" s="175"/>
      <c r="I71" s="176"/>
    </row>
    <row r="72" spans="1:9" ht="48" customHeight="1" x14ac:dyDescent="0.25">
      <c r="A72" s="177" t="s">
        <v>1755</v>
      </c>
      <c r="B72" s="177"/>
      <c r="C72" s="177"/>
      <c r="D72" s="177"/>
      <c r="E72" s="177"/>
      <c r="F72" s="177"/>
      <c r="G72" s="177"/>
      <c r="H72" s="177"/>
      <c r="I72" s="177"/>
    </row>
    <row r="73" spans="1:9" ht="15.75" thickBot="1" x14ac:dyDescent="0.3"/>
    <row r="74" spans="1:9" ht="15.75" thickBot="1" x14ac:dyDescent="0.3">
      <c r="A74" s="131" t="s">
        <v>1738</v>
      </c>
      <c r="B74" s="132"/>
    </row>
    <row r="75" spans="1:9" x14ac:dyDescent="0.25">
      <c r="A75" s="133" t="s">
        <v>1764</v>
      </c>
      <c r="B75" s="134" t="s">
        <v>1740</v>
      </c>
    </row>
    <row r="76" spans="1:9" ht="15.75" thickBot="1" x14ac:dyDescent="0.3">
      <c r="A76" s="135" t="s">
        <v>1741</v>
      </c>
      <c r="B76" s="136" t="s">
        <v>1742</v>
      </c>
    </row>
    <row r="77" spans="1:9" ht="15.75" thickBot="1" x14ac:dyDescent="0.3">
      <c r="A77" s="178" t="s">
        <v>1743</v>
      </c>
      <c r="B77" s="179">
        <v>7923.4</v>
      </c>
    </row>
    <row r="78" spans="1:9" ht="15.75" thickBot="1" x14ac:dyDescent="0.3">
      <c r="A78" s="139"/>
      <c r="B78" s="140"/>
      <c r="C78" s="140"/>
      <c r="D78" s="140"/>
      <c r="E78" s="140"/>
      <c r="F78" s="140"/>
      <c r="G78" s="8"/>
      <c r="H78" s="140"/>
      <c r="I78" s="140"/>
    </row>
    <row r="79" spans="1:9" ht="15.75" thickBot="1" x14ac:dyDescent="0.3">
      <c r="A79" s="131" t="s">
        <v>1744</v>
      </c>
      <c r="B79" s="141"/>
      <c r="C79" s="141"/>
      <c r="D79" s="141"/>
      <c r="E79" s="141"/>
      <c r="F79" s="141"/>
      <c r="G79" s="141"/>
      <c r="H79" s="141"/>
      <c r="I79" s="132"/>
    </row>
    <row r="80" spans="1:9" ht="15.75" thickBot="1" x14ac:dyDescent="0.3">
      <c r="A80" s="142" t="s">
        <v>1745</v>
      </c>
      <c r="B80" s="143"/>
      <c r="C80" s="143"/>
      <c r="D80" s="143"/>
      <c r="E80" s="143"/>
      <c r="F80" s="143"/>
      <c r="G80" s="143"/>
      <c r="H80" s="143"/>
      <c r="I80" s="144"/>
    </row>
    <row r="81" spans="1:9" x14ac:dyDescent="0.25">
      <c r="A81" s="145" t="s">
        <v>1746</v>
      </c>
      <c r="B81" s="146"/>
      <c r="C81" s="146"/>
      <c r="D81" s="146"/>
      <c r="E81" s="146"/>
      <c r="F81" s="146"/>
      <c r="G81" s="146"/>
      <c r="H81" s="146"/>
      <c r="I81" s="147"/>
    </row>
    <row r="82" spans="1:9" x14ac:dyDescent="0.25">
      <c r="A82" s="148">
        <f>B77</f>
        <v>7923.4</v>
      </c>
      <c r="B82" s="149"/>
      <c r="C82" s="149"/>
      <c r="D82" s="149"/>
      <c r="E82" s="149"/>
      <c r="F82" s="149"/>
      <c r="G82" s="149"/>
      <c r="H82" s="149"/>
      <c r="I82" s="150"/>
    </row>
    <row r="83" spans="1:9" ht="17.25" x14ac:dyDescent="0.25">
      <c r="A83" s="151" t="s">
        <v>1747</v>
      </c>
      <c r="B83" s="152"/>
      <c r="C83" s="152"/>
      <c r="D83" s="152"/>
      <c r="E83" s="152"/>
      <c r="F83" s="152"/>
      <c r="G83" s="152"/>
      <c r="H83" s="152"/>
      <c r="I83" s="153"/>
    </row>
    <row r="84" spans="1:9" x14ac:dyDescent="0.25">
      <c r="A84" s="154" t="s">
        <v>1748</v>
      </c>
      <c r="B84" s="155"/>
      <c r="C84" s="155"/>
      <c r="D84" s="155" t="s">
        <v>1749</v>
      </c>
      <c r="E84" s="155"/>
      <c r="F84" s="155"/>
      <c r="G84" s="156" t="s">
        <v>1750</v>
      </c>
      <c r="H84" s="157"/>
      <c r="I84" s="158"/>
    </row>
    <row r="85" spans="1:9" x14ac:dyDescent="0.25">
      <c r="A85" s="154"/>
      <c r="B85" s="155"/>
      <c r="C85" s="155"/>
      <c r="D85" s="159">
        <v>1.92</v>
      </c>
      <c r="E85" s="160"/>
      <c r="F85" s="160"/>
      <c r="G85" s="161">
        <v>7.1999999999999995E-2</v>
      </c>
      <c r="H85" s="161"/>
      <c r="I85" s="162"/>
    </row>
    <row r="86" spans="1:9" x14ac:dyDescent="0.25">
      <c r="A86" s="163" t="s">
        <v>1765</v>
      </c>
      <c r="B86" s="164"/>
      <c r="C86" s="164"/>
      <c r="D86" s="164"/>
      <c r="E86" s="164"/>
      <c r="F86" s="164"/>
      <c r="G86" s="164"/>
      <c r="H86" s="164"/>
      <c r="I86" s="165"/>
    </row>
    <row r="87" spans="1:9" x14ac:dyDescent="0.25">
      <c r="A87" s="163" t="s">
        <v>1752</v>
      </c>
      <c r="B87" s="164"/>
      <c r="C87" s="164"/>
      <c r="D87" s="164"/>
      <c r="E87" s="164"/>
      <c r="F87" s="166"/>
      <c r="G87" s="167">
        <f>A82/((0.9*1.92)+(0.1*0.072))</f>
        <v>4566.2747810050714</v>
      </c>
      <c r="H87" s="167"/>
      <c r="I87" s="168"/>
    </row>
    <row r="88" spans="1:9" x14ac:dyDescent="0.25">
      <c r="A88" s="169" t="s">
        <v>1760</v>
      </c>
      <c r="B88" s="170"/>
      <c r="C88" s="170"/>
      <c r="D88" s="170"/>
      <c r="E88" s="170"/>
      <c r="F88" s="171"/>
      <c r="G88" s="167">
        <f>ROUNDUP(G87*0.9,0)</f>
        <v>4110</v>
      </c>
      <c r="H88" s="167"/>
      <c r="I88" s="168"/>
    </row>
    <row r="89" spans="1:9" ht="15.75" thickBot="1" x14ac:dyDescent="0.3">
      <c r="A89" s="172" t="s">
        <v>1761</v>
      </c>
      <c r="B89" s="173"/>
      <c r="C89" s="173"/>
      <c r="D89" s="173"/>
      <c r="E89" s="173"/>
      <c r="F89" s="174"/>
      <c r="G89" s="175">
        <f>ROUNDDOWN(G87*0.1,0)</f>
        <v>456</v>
      </c>
      <c r="H89" s="175"/>
      <c r="I89" s="176"/>
    </row>
    <row r="90" spans="1:9" ht="51" customHeight="1" x14ac:dyDescent="0.25">
      <c r="A90" s="177" t="s">
        <v>1755</v>
      </c>
      <c r="B90" s="177"/>
      <c r="C90" s="177"/>
      <c r="D90" s="177"/>
      <c r="E90" s="177"/>
      <c r="F90" s="177"/>
      <c r="G90" s="177"/>
      <c r="H90" s="177"/>
      <c r="I90" s="177"/>
    </row>
    <row r="91" spans="1:9" ht="15.75" thickBot="1" x14ac:dyDescent="0.3"/>
    <row r="92" spans="1:9" ht="15.75" thickBot="1" x14ac:dyDescent="0.3">
      <c r="A92" s="131" t="s">
        <v>1738</v>
      </c>
      <c r="B92" s="132"/>
    </row>
    <row r="93" spans="1:9" x14ac:dyDescent="0.25">
      <c r="A93" s="133" t="s">
        <v>1766</v>
      </c>
      <c r="B93" s="134" t="s">
        <v>1740</v>
      </c>
    </row>
    <row r="94" spans="1:9" ht="15.75" thickBot="1" x14ac:dyDescent="0.3">
      <c r="A94" s="135" t="s">
        <v>1741</v>
      </c>
      <c r="B94" s="136" t="s">
        <v>1742</v>
      </c>
    </row>
    <row r="95" spans="1:9" ht="15.75" thickBot="1" x14ac:dyDescent="0.3">
      <c r="A95" s="178" t="s">
        <v>1743</v>
      </c>
      <c r="B95" s="179">
        <v>9170.1</v>
      </c>
    </row>
    <row r="96" spans="1:9" ht="15.75" thickBot="1" x14ac:dyDescent="0.3">
      <c r="A96" s="139"/>
      <c r="B96" s="140"/>
      <c r="C96" s="140"/>
      <c r="D96" s="140"/>
      <c r="E96" s="140"/>
      <c r="F96" s="140"/>
      <c r="G96" s="8"/>
      <c r="H96" s="140"/>
      <c r="I96" s="140"/>
    </row>
    <row r="97" spans="1:9" ht="15.75" thickBot="1" x14ac:dyDescent="0.3">
      <c r="A97" s="131" t="s">
        <v>1744</v>
      </c>
      <c r="B97" s="141"/>
      <c r="C97" s="141"/>
      <c r="D97" s="141"/>
      <c r="E97" s="141"/>
      <c r="F97" s="141"/>
      <c r="G97" s="141"/>
      <c r="H97" s="141"/>
      <c r="I97" s="132"/>
    </row>
    <row r="98" spans="1:9" ht="15.75" thickBot="1" x14ac:dyDescent="0.3">
      <c r="A98" s="142" t="s">
        <v>1745</v>
      </c>
      <c r="B98" s="143"/>
      <c r="C98" s="143"/>
      <c r="D98" s="143"/>
      <c r="E98" s="143"/>
      <c r="F98" s="143"/>
      <c r="G98" s="143"/>
      <c r="H98" s="143"/>
      <c r="I98" s="144"/>
    </row>
    <row r="99" spans="1:9" x14ac:dyDescent="0.25">
      <c r="A99" s="145" t="s">
        <v>1746</v>
      </c>
      <c r="B99" s="146"/>
      <c r="C99" s="146"/>
      <c r="D99" s="146"/>
      <c r="E99" s="146"/>
      <c r="F99" s="146"/>
      <c r="G99" s="146"/>
      <c r="H99" s="146"/>
      <c r="I99" s="147"/>
    </row>
    <row r="100" spans="1:9" x14ac:dyDescent="0.25">
      <c r="A100" s="148">
        <f>B95</f>
        <v>9170.1</v>
      </c>
      <c r="B100" s="149"/>
      <c r="C100" s="149"/>
      <c r="D100" s="149"/>
      <c r="E100" s="149"/>
      <c r="F100" s="149"/>
      <c r="G100" s="149"/>
      <c r="H100" s="149"/>
      <c r="I100" s="150"/>
    </row>
    <row r="101" spans="1:9" ht="17.25" x14ac:dyDescent="0.25">
      <c r="A101" s="151" t="s">
        <v>1747</v>
      </c>
      <c r="B101" s="152"/>
      <c r="C101" s="152"/>
      <c r="D101" s="152"/>
      <c r="E101" s="152"/>
      <c r="F101" s="152"/>
      <c r="G101" s="152"/>
      <c r="H101" s="152"/>
      <c r="I101" s="153"/>
    </row>
    <row r="102" spans="1:9" x14ac:dyDescent="0.25">
      <c r="A102" s="154" t="s">
        <v>1748</v>
      </c>
      <c r="B102" s="155"/>
      <c r="C102" s="155"/>
      <c r="D102" s="155" t="s">
        <v>1749</v>
      </c>
      <c r="E102" s="155"/>
      <c r="F102" s="155"/>
      <c r="G102" s="156" t="s">
        <v>1750</v>
      </c>
      <c r="H102" s="157"/>
      <c r="I102" s="158"/>
    </row>
    <row r="103" spans="1:9" x14ac:dyDescent="0.25">
      <c r="A103" s="154"/>
      <c r="B103" s="155"/>
      <c r="C103" s="155"/>
      <c r="D103" s="159">
        <v>1.92</v>
      </c>
      <c r="E103" s="160"/>
      <c r="F103" s="160"/>
      <c r="G103" s="161">
        <v>7.1999999999999995E-2</v>
      </c>
      <c r="H103" s="161"/>
      <c r="I103" s="162"/>
    </row>
    <row r="104" spans="1:9" x14ac:dyDescent="0.25">
      <c r="A104" s="163" t="s">
        <v>1767</v>
      </c>
      <c r="B104" s="164"/>
      <c r="C104" s="164"/>
      <c r="D104" s="164"/>
      <c r="E104" s="164"/>
      <c r="F104" s="164"/>
      <c r="G104" s="164"/>
      <c r="H104" s="164"/>
      <c r="I104" s="165"/>
    </row>
    <row r="105" spans="1:9" x14ac:dyDescent="0.25">
      <c r="A105" s="163" t="s">
        <v>1752</v>
      </c>
      <c r="B105" s="164"/>
      <c r="C105" s="164"/>
      <c r="D105" s="164"/>
      <c r="E105" s="164"/>
      <c r="F105" s="166"/>
      <c r="G105" s="167">
        <f>A100/((0.9*1.92)+(0.1*0.072))</f>
        <v>5284.7510373443984</v>
      </c>
      <c r="H105" s="167"/>
      <c r="I105" s="168"/>
    </row>
    <row r="106" spans="1:9" x14ac:dyDescent="0.25">
      <c r="A106" s="169" t="s">
        <v>1760</v>
      </c>
      <c r="B106" s="170"/>
      <c r="C106" s="170"/>
      <c r="D106" s="170"/>
      <c r="E106" s="170"/>
      <c r="F106" s="171"/>
      <c r="G106" s="167">
        <f>ROUNDUP(G105*0.9,0)</f>
        <v>4757</v>
      </c>
      <c r="H106" s="167"/>
      <c r="I106" s="168"/>
    </row>
    <row r="107" spans="1:9" ht="15.75" thickBot="1" x14ac:dyDescent="0.3">
      <c r="A107" s="172" t="s">
        <v>1761</v>
      </c>
      <c r="B107" s="173"/>
      <c r="C107" s="173"/>
      <c r="D107" s="173"/>
      <c r="E107" s="173"/>
      <c r="F107" s="174"/>
      <c r="G107" s="175">
        <f>ROUNDUP(G105*0.1,0)</f>
        <v>529</v>
      </c>
      <c r="H107" s="175"/>
      <c r="I107" s="176"/>
    </row>
    <row r="108" spans="1:9" ht="53.25" customHeight="1" x14ac:dyDescent="0.25">
      <c r="A108" s="177" t="s">
        <v>1755</v>
      </c>
      <c r="B108" s="177"/>
      <c r="C108" s="177"/>
      <c r="D108" s="177"/>
      <c r="E108" s="177"/>
      <c r="F108" s="177"/>
      <c r="G108" s="177"/>
      <c r="H108" s="177"/>
      <c r="I108" s="177"/>
    </row>
    <row r="109" spans="1:9" ht="15.75" thickBot="1" x14ac:dyDescent="0.3"/>
    <row r="110" spans="1:9" ht="15.75" thickBot="1" x14ac:dyDescent="0.3">
      <c r="A110" s="131" t="s">
        <v>1738</v>
      </c>
      <c r="B110" s="132"/>
    </row>
    <row r="111" spans="1:9" x14ac:dyDescent="0.25">
      <c r="A111" s="133" t="s">
        <v>1768</v>
      </c>
      <c r="B111" s="134" t="s">
        <v>1740</v>
      </c>
    </row>
    <row r="112" spans="1:9" ht="15.75" thickBot="1" x14ac:dyDescent="0.3">
      <c r="A112" s="135" t="s">
        <v>1741</v>
      </c>
      <c r="B112" s="136" t="s">
        <v>1742</v>
      </c>
    </row>
    <row r="113" spans="1:9" ht="15.75" thickBot="1" x14ac:dyDescent="0.3">
      <c r="A113" s="178" t="s">
        <v>1743</v>
      </c>
      <c r="B113" s="179">
        <v>10606</v>
      </c>
    </row>
    <row r="114" spans="1:9" ht="15.75" thickBot="1" x14ac:dyDescent="0.3">
      <c r="A114" s="139"/>
      <c r="B114" s="140"/>
      <c r="C114" s="140"/>
      <c r="D114" s="140"/>
      <c r="E114" s="140"/>
      <c r="F114" s="140"/>
      <c r="G114" s="8"/>
      <c r="H114" s="140"/>
      <c r="I114" s="140"/>
    </row>
    <row r="115" spans="1:9" ht="15.75" thickBot="1" x14ac:dyDescent="0.3">
      <c r="A115" s="181" t="s">
        <v>1744</v>
      </c>
      <c r="B115" s="182"/>
      <c r="C115" s="182"/>
      <c r="D115" s="182"/>
      <c r="E115" s="182"/>
      <c r="F115" s="182"/>
      <c r="G115" s="182"/>
      <c r="H115" s="182"/>
      <c r="I115" s="183"/>
    </row>
    <row r="116" spans="1:9" ht="15.75" thickBot="1" x14ac:dyDescent="0.3">
      <c r="A116" s="142" t="s">
        <v>1745</v>
      </c>
      <c r="B116" s="143"/>
      <c r="C116" s="143"/>
      <c r="D116" s="143"/>
      <c r="E116" s="143"/>
      <c r="F116" s="143"/>
      <c r="G116" s="143"/>
      <c r="H116" s="143"/>
      <c r="I116" s="144"/>
    </row>
    <row r="117" spans="1:9" x14ac:dyDescent="0.25">
      <c r="A117" s="145" t="s">
        <v>1746</v>
      </c>
      <c r="B117" s="146"/>
      <c r="C117" s="146"/>
      <c r="D117" s="146"/>
      <c r="E117" s="146"/>
      <c r="F117" s="146"/>
      <c r="G117" s="146"/>
      <c r="H117" s="146"/>
      <c r="I117" s="147"/>
    </row>
    <row r="118" spans="1:9" x14ac:dyDescent="0.25">
      <c r="A118" s="148">
        <f>B113</f>
        <v>10606</v>
      </c>
      <c r="B118" s="149"/>
      <c r="C118" s="149"/>
      <c r="D118" s="149"/>
      <c r="E118" s="149"/>
      <c r="F118" s="149"/>
      <c r="G118" s="149"/>
      <c r="H118" s="149"/>
      <c r="I118" s="150"/>
    </row>
    <row r="119" spans="1:9" ht="17.25" x14ac:dyDescent="0.25">
      <c r="A119" s="151" t="s">
        <v>1747</v>
      </c>
      <c r="B119" s="152"/>
      <c r="C119" s="152"/>
      <c r="D119" s="152"/>
      <c r="E119" s="152"/>
      <c r="F119" s="152"/>
      <c r="G119" s="152"/>
      <c r="H119" s="152"/>
      <c r="I119" s="153"/>
    </row>
    <row r="120" spans="1:9" x14ac:dyDescent="0.25">
      <c r="A120" s="154" t="s">
        <v>1748</v>
      </c>
      <c r="B120" s="155"/>
      <c r="C120" s="155"/>
      <c r="D120" s="155" t="s">
        <v>1749</v>
      </c>
      <c r="E120" s="155"/>
      <c r="F120" s="155"/>
      <c r="G120" s="156" t="s">
        <v>1750</v>
      </c>
      <c r="H120" s="157"/>
      <c r="I120" s="158"/>
    </row>
    <row r="121" spans="1:9" x14ac:dyDescent="0.25">
      <c r="A121" s="154"/>
      <c r="B121" s="155"/>
      <c r="C121" s="155"/>
      <c r="D121" s="159">
        <v>1.92</v>
      </c>
      <c r="E121" s="160"/>
      <c r="F121" s="160"/>
      <c r="G121" s="161">
        <v>7.1999999999999995E-2</v>
      </c>
      <c r="H121" s="161"/>
      <c r="I121" s="162"/>
    </row>
    <row r="122" spans="1:9" x14ac:dyDescent="0.25">
      <c r="A122" s="163" t="s">
        <v>1769</v>
      </c>
      <c r="B122" s="164"/>
      <c r="C122" s="164"/>
      <c r="D122" s="164"/>
      <c r="E122" s="164"/>
      <c r="F122" s="164"/>
      <c r="G122" s="164"/>
      <c r="H122" s="164"/>
      <c r="I122" s="165"/>
    </row>
    <row r="123" spans="1:9" x14ac:dyDescent="0.25">
      <c r="A123" s="163" t="s">
        <v>1752</v>
      </c>
      <c r="B123" s="164"/>
      <c r="C123" s="164"/>
      <c r="D123" s="164"/>
      <c r="E123" s="164"/>
      <c r="F123" s="166"/>
      <c r="G123" s="167">
        <f>A118/((0.9*1.92)+(0.1*0.072))</f>
        <v>6112.2637159981559</v>
      </c>
      <c r="H123" s="167"/>
      <c r="I123" s="168"/>
    </row>
    <row r="124" spans="1:9" x14ac:dyDescent="0.25">
      <c r="A124" s="169" t="s">
        <v>1753</v>
      </c>
      <c r="B124" s="170"/>
      <c r="C124" s="170"/>
      <c r="D124" s="170"/>
      <c r="E124" s="170"/>
      <c r="F124" s="171"/>
      <c r="G124" s="167">
        <f>ROUNDUP(G123*0.9,0)</f>
        <v>5502</v>
      </c>
      <c r="H124" s="167"/>
      <c r="I124" s="168"/>
    </row>
    <row r="125" spans="1:9" ht="15.75" thickBot="1" x14ac:dyDescent="0.3">
      <c r="A125" s="172" t="s">
        <v>1754</v>
      </c>
      <c r="B125" s="173"/>
      <c r="C125" s="173"/>
      <c r="D125" s="173"/>
      <c r="E125" s="173"/>
      <c r="F125" s="174"/>
      <c r="G125" s="175">
        <f>ROUNDUP(G123*0.1,0)</f>
        <v>612</v>
      </c>
      <c r="H125" s="175"/>
      <c r="I125" s="176"/>
    </row>
    <row r="126" spans="1:9" ht="15.75" thickBot="1" x14ac:dyDescent="0.3">
      <c r="A126" s="128" t="s">
        <v>1755</v>
      </c>
      <c r="B126" s="129"/>
      <c r="C126" s="129"/>
      <c r="D126" s="129"/>
      <c r="E126" s="129"/>
      <c r="F126" s="129"/>
      <c r="G126" s="129"/>
      <c r="H126" s="129"/>
      <c r="I126" s="130"/>
    </row>
  </sheetData>
  <mergeCells count="133">
    <mergeCell ref="A126:I126"/>
    <mergeCell ref="A122:I122"/>
    <mergeCell ref="A123:F123"/>
    <mergeCell ref="G123:I123"/>
    <mergeCell ref="A124:F124"/>
    <mergeCell ref="G124:I124"/>
    <mergeCell ref="A125:F125"/>
    <mergeCell ref="G125:I125"/>
    <mergeCell ref="A119:I119"/>
    <mergeCell ref="A120:C121"/>
    <mergeCell ref="D120:F120"/>
    <mergeCell ref="G120:I120"/>
    <mergeCell ref="D121:F121"/>
    <mergeCell ref="G121:I121"/>
    <mergeCell ref="A108:I108"/>
    <mergeCell ref="A110:B110"/>
    <mergeCell ref="A115:I115"/>
    <mergeCell ref="A116:I116"/>
    <mergeCell ref="A117:I117"/>
    <mergeCell ref="A118:I118"/>
    <mergeCell ref="A104:I104"/>
    <mergeCell ref="A105:F105"/>
    <mergeCell ref="G105:I105"/>
    <mergeCell ref="A106:F106"/>
    <mergeCell ref="G106:I106"/>
    <mergeCell ref="A107:F107"/>
    <mergeCell ref="G107:I107"/>
    <mergeCell ref="A101:I101"/>
    <mergeCell ref="A102:C103"/>
    <mergeCell ref="D102:F102"/>
    <mergeCell ref="G102:I102"/>
    <mergeCell ref="D103:F103"/>
    <mergeCell ref="G103:I103"/>
    <mergeCell ref="A90:I90"/>
    <mergeCell ref="A92:B92"/>
    <mergeCell ref="A97:I97"/>
    <mergeCell ref="A98:I98"/>
    <mergeCell ref="A99:I99"/>
    <mergeCell ref="A100:I100"/>
    <mergeCell ref="A86:I86"/>
    <mergeCell ref="A87:F87"/>
    <mergeCell ref="G87:I87"/>
    <mergeCell ref="A88:F88"/>
    <mergeCell ref="G88:I88"/>
    <mergeCell ref="A89:F89"/>
    <mergeCell ref="G89:I89"/>
    <mergeCell ref="A83:I83"/>
    <mergeCell ref="A84:C85"/>
    <mergeCell ref="D84:F84"/>
    <mergeCell ref="G84:I84"/>
    <mergeCell ref="D85:F85"/>
    <mergeCell ref="G85:I85"/>
    <mergeCell ref="A72:I72"/>
    <mergeCell ref="A74:B74"/>
    <mergeCell ref="A79:I79"/>
    <mergeCell ref="A80:I80"/>
    <mergeCell ref="A81:I81"/>
    <mergeCell ref="A82:I82"/>
    <mergeCell ref="A68:I68"/>
    <mergeCell ref="A69:F69"/>
    <mergeCell ref="G69:I69"/>
    <mergeCell ref="A70:F70"/>
    <mergeCell ref="G70:I70"/>
    <mergeCell ref="A71:F71"/>
    <mergeCell ref="G71:I71"/>
    <mergeCell ref="A65:I65"/>
    <mergeCell ref="A66:C67"/>
    <mergeCell ref="D66:F66"/>
    <mergeCell ref="G66:I66"/>
    <mergeCell ref="D67:F67"/>
    <mergeCell ref="G67:I67"/>
    <mergeCell ref="A54:I54"/>
    <mergeCell ref="A56:B56"/>
    <mergeCell ref="A61:I61"/>
    <mergeCell ref="A62:I62"/>
    <mergeCell ref="A63:I63"/>
    <mergeCell ref="A64:I64"/>
    <mergeCell ref="A50:I50"/>
    <mergeCell ref="A51:F51"/>
    <mergeCell ref="G51:I51"/>
    <mergeCell ref="A52:F52"/>
    <mergeCell ref="G52:I52"/>
    <mergeCell ref="A53:F53"/>
    <mergeCell ref="G53:I53"/>
    <mergeCell ref="A47:I47"/>
    <mergeCell ref="A48:C49"/>
    <mergeCell ref="D48:F48"/>
    <mergeCell ref="G48:I48"/>
    <mergeCell ref="D49:F49"/>
    <mergeCell ref="G49:I49"/>
    <mergeCell ref="A35:I35"/>
    <mergeCell ref="A38:B38"/>
    <mergeCell ref="A43:I43"/>
    <mergeCell ref="A44:I44"/>
    <mergeCell ref="A45:I45"/>
    <mergeCell ref="A46:I46"/>
    <mergeCell ref="A31:I31"/>
    <mergeCell ref="A32:F32"/>
    <mergeCell ref="G32:I32"/>
    <mergeCell ref="A33:F33"/>
    <mergeCell ref="G33:I33"/>
    <mergeCell ref="A34:F34"/>
    <mergeCell ref="G34:I34"/>
    <mergeCell ref="A28:I28"/>
    <mergeCell ref="A29:C30"/>
    <mergeCell ref="D29:F29"/>
    <mergeCell ref="G29:I29"/>
    <mergeCell ref="D30:F30"/>
    <mergeCell ref="G30:I30"/>
    <mergeCell ref="A17:I17"/>
    <mergeCell ref="A19:B19"/>
    <mergeCell ref="A24:I24"/>
    <mergeCell ref="A25:I25"/>
    <mergeCell ref="A26:I26"/>
    <mergeCell ref="A27:I27"/>
    <mergeCell ref="A14:F14"/>
    <mergeCell ref="G14:I14"/>
    <mergeCell ref="A15:F15"/>
    <mergeCell ref="G15:I15"/>
    <mergeCell ref="A16:F16"/>
    <mergeCell ref="G16:I16"/>
    <mergeCell ref="A11:C12"/>
    <mergeCell ref="D11:F11"/>
    <mergeCell ref="G11:I11"/>
    <mergeCell ref="D12:F12"/>
    <mergeCell ref="G12:I12"/>
    <mergeCell ref="A13:I13"/>
    <mergeCell ref="A1:B1"/>
    <mergeCell ref="A6:I6"/>
    <mergeCell ref="A7:I7"/>
    <mergeCell ref="A8:I8"/>
    <mergeCell ref="A9:I9"/>
    <mergeCell ref="A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4"/>
  <sheetViews>
    <sheetView zoomScale="75" zoomScaleNormal="75" workbookViewId="0">
      <selection activeCell="M45" sqref="M45"/>
    </sheetView>
  </sheetViews>
  <sheetFormatPr defaultRowHeight="15" x14ac:dyDescent="0.25"/>
  <cols>
    <col min="1" max="1" width="16.85546875" style="74" customWidth="1"/>
    <col min="2" max="4" width="9.140625" style="74"/>
    <col min="5" max="5" width="8.7109375" style="74" customWidth="1"/>
    <col min="6" max="6" width="9.5703125" style="74" bestFit="1" customWidth="1"/>
    <col min="7" max="7" width="10" style="74" customWidth="1"/>
    <col min="8" max="8" width="10.85546875" style="74" customWidth="1"/>
    <col min="9" max="10" width="9.140625" style="74"/>
    <col min="11" max="11" width="27.5703125" style="74" bestFit="1" customWidth="1"/>
    <col min="12" max="12" width="24.140625" style="74" bestFit="1" customWidth="1"/>
    <col min="13" max="13" width="23.7109375" style="74" bestFit="1" customWidth="1"/>
    <col min="14" max="14" width="20.28515625" style="74" bestFit="1" customWidth="1"/>
    <col min="15" max="15" width="19.85546875" style="74" bestFit="1" customWidth="1"/>
    <col min="16" max="16" width="30.140625" style="74" bestFit="1" customWidth="1"/>
    <col min="17" max="17" width="25.85546875" style="74" bestFit="1" customWidth="1"/>
    <col min="18" max="18" width="25" style="74" bestFit="1" customWidth="1"/>
    <col min="19" max="16384" width="9.140625" style="74"/>
  </cols>
  <sheetData>
    <row r="1" spans="1:19" ht="15.75" thickBot="1" x14ac:dyDescent="0.3">
      <c r="A1" s="184" t="s">
        <v>1770</v>
      </c>
      <c r="B1" s="185"/>
      <c r="C1" s="185"/>
      <c r="D1" s="185"/>
      <c r="E1" s="185"/>
      <c r="F1" s="185"/>
      <c r="G1" s="185"/>
      <c r="H1" s="185"/>
      <c r="I1" s="185"/>
      <c r="J1" s="185"/>
      <c r="K1" s="185"/>
      <c r="L1" s="185"/>
      <c r="M1" s="185"/>
      <c r="N1" s="185"/>
      <c r="O1" s="185"/>
      <c r="P1" s="185"/>
      <c r="Q1" s="185"/>
    </row>
    <row r="2" spans="1:19" ht="15.75" thickBot="1" x14ac:dyDescent="0.3">
      <c r="A2" s="186" t="s">
        <v>1771</v>
      </c>
      <c r="B2" s="37">
        <v>2012</v>
      </c>
      <c r="C2" s="187">
        <v>2013</v>
      </c>
      <c r="D2" s="188">
        <v>2014</v>
      </c>
      <c r="E2" s="188">
        <v>2015</v>
      </c>
      <c r="F2" s="188">
        <v>2016</v>
      </c>
      <c r="G2" s="188">
        <v>2017</v>
      </c>
      <c r="H2" s="189">
        <v>2018</v>
      </c>
      <c r="J2" s="190" t="s">
        <v>1703</v>
      </c>
      <c r="K2" s="191" t="s">
        <v>1772</v>
      </c>
      <c r="L2" s="191" t="s">
        <v>1773</v>
      </c>
      <c r="M2" s="191" t="s">
        <v>1774</v>
      </c>
      <c r="N2" s="191" t="s">
        <v>1775</v>
      </c>
      <c r="O2" s="191" t="s">
        <v>1776</v>
      </c>
      <c r="P2" s="191" t="s">
        <v>1777</v>
      </c>
      <c r="Q2" s="192" t="s">
        <v>1778</v>
      </c>
    </row>
    <row r="3" spans="1:19" x14ac:dyDescent="0.25">
      <c r="A3" s="193" t="s">
        <v>1779</v>
      </c>
      <c r="B3" s="194"/>
      <c r="C3" s="195">
        <f t="shared" ref="C3:H3" si="0">C4-B4</f>
        <v>554</v>
      </c>
      <c r="D3" s="195">
        <f t="shared" si="0"/>
        <v>636</v>
      </c>
      <c r="E3" s="195">
        <f t="shared" si="0"/>
        <v>732</v>
      </c>
      <c r="F3" s="195">
        <f t="shared" si="0"/>
        <v>841</v>
      </c>
      <c r="G3" s="195">
        <f t="shared" si="0"/>
        <v>965</v>
      </c>
      <c r="H3" s="196">
        <f t="shared" si="0"/>
        <v>1112</v>
      </c>
      <c r="J3" s="193">
        <v>2012</v>
      </c>
      <c r="K3" s="197">
        <f>B4</f>
        <v>3371</v>
      </c>
      <c r="L3" s="198">
        <f>B5</f>
        <v>2225</v>
      </c>
      <c r="M3" s="198">
        <f>B6</f>
        <v>1146</v>
      </c>
      <c r="N3" s="198">
        <f>L3*1.92</f>
        <v>4272</v>
      </c>
      <c r="O3" s="199">
        <f>M3*0.072</f>
        <v>82.512</v>
      </c>
      <c r="P3" s="200">
        <f>SUM(N3:O3)</f>
        <v>4354.5119999999997</v>
      </c>
      <c r="Q3" s="201">
        <v>4354.3999999999996</v>
      </c>
    </row>
    <row r="4" spans="1:19" x14ac:dyDescent="0.25">
      <c r="A4" s="202" t="s">
        <v>1780</v>
      </c>
      <c r="B4" s="39">
        <v>3371</v>
      </c>
      <c r="C4" s="75">
        <v>3925</v>
      </c>
      <c r="D4" s="75">
        <v>4561</v>
      </c>
      <c r="E4" s="75">
        <v>5293</v>
      </c>
      <c r="F4" s="75">
        <v>6134</v>
      </c>
      <c r="G4" s="75">
        <v>7099</v>
      </c>
      <c r="H4" s="203">
        <v>8211</v>
      </c>
      <c r="J4" s="204">
        <v>2013</v>
      </c>
      <c r="K4" s="205">
        <f>C4</f>
        <v>3925</v>
      </c>
      <c r="L4" s="75">
        <f>C7</f>
        <v>2336</v>
      </c>
      <c r="M4" s="75">
        <f>C8</f>
        <v>1589</v>
      </c>
      <c r="N4" s="206">
        <f>L4*1.92</f>
        <v>4485.12</v>
      </c>
      <c r="O4" s="206">
        <f t="shared" ref="O4:O8" si="1">M4*0.072</f>
        <v>114.40799999999999</v>
      </c>
      <c r="P4" s="207">
        <f t="shared" ref="P4:P8" si="2">SUM(N4:O4)</f>
        <v>4599.5280000000002</v>
      </c>
      <c r="Q4" s="208">
        <v>5069.7</v>
      </c>
    </row>
    <row r="5" spans="1:19" x14ac:dyDescent="0.25">
      <c r="A5" s="202" t="s">
        <v>1781</v>
      </c>
      <c r="B5" s="209">
        <v>2225</v>
      </c>
      <c r="C5" s="210">
        <v>2590</v>
      </c>
      <c r="D5" s="210">
        <v>3010</v>
      </c>
      <c r="E5" s="210">
        <v>3494</v>
      </c>
      <c r="F5" s="210">
        <v>4049</v>
      </c>
      <c r="G5" s="210">
        <v>4686</v>
      </c>
      <c r="H5" s="211">
        <v>5420</v>
      </c>
      <c r="J5" s="212">
        <v>2014</v>
      </c>
      <c r="K5" s="205">
        <f>D4</f>
        <v>4561</v>
      </c>
      <c r="L5" s="75">
        <f>D7</f>
        <v>2340</v>
      </c>
      <c r="M5" s="75">
        <f>D8</f>
        <v>2221</v>
      </c>
      <c r="N5" s="206">
        <f t="shared" ref="N5:N9" si="3">L5*1.92</f>
        <v>4492.8</v>
      </c>
      <c r="O5" s="206">
        <f t="shared" si="1"/>
        <v>159.91199999999998</v>
      </c>
      <c r="P5" s="207">
        <f t="shared" si="2"/>
        <v>4652.7120000000004</v>
      </c>
      <c r="Q5" s="208">
        <v>5891.3</v>
      </c>
    </row>
    <row r="6" spans="1:19" x14ac:dyDescent="0.25">
      <c r="A6" s="202" t="s">
        <v>1782</v>
      </c>
      <c r="B6" s="209">
        <v>1146</v>
      </c>
      <c r="C6" s="210">
        <v>1335</v>
      </c>
      <c r="D6" s="210">
        <v>1551</v>
      </c>
      <c r="E6" s="210">
        <v>1799</v>
      </c>
      <c r="F6" s="210">
        <v>2086</v>
      </c>
      <c r="G6" s="210">
        <v>2413</v>
      </c>
      <c r="H6" s="211">
        <v>2791</v>
      </c>
      <c r="J6" s="212">
        <v>2015</v>
      </c>
      <c r="K6" s="205">
        <f>E4</f>
        <v>5293</v>
      </c>
      <c r="L6" s="75">
        <f>E7</f>
        <v>2486</v>
      </c>
      <c r="M6" s="75">
        <f>E8</f>
        <v>2807</v>
      </c>
      <c r="N6" s="206">
        <f t="shared" si="3"/>
        <v>4773.12</v>
      </c>
      <c r="O6" s="206">
        <f t="shared" si="1"/>
        <v>202.10399999999998</v>
      </c>
      <c r="P6" s="207">
        <f t="shared" si="2"/>
        <v>4975.2240000000002</v>
      </c>
      <c r="Q6" s="208">
        <v>6837.4</v>
      </c>
    </row>
    <row r="7" spans="1:19" x14ac:dyDescent="0.25">
      <c r="A7" s="202" t="s">
        <v>1783</v>
      </c>
      <c r="B7" s="213"/>
      <c r="C7" s="75">
        <f>ROUNDUP(B5+(C3*0.2),0)</f>
        <v>2336</v>
      </c>
      <c r="D7" s="206">
        <f>ROUNDDOWN((B5*(1-(0.069*0.8))+(D3*0.2)+(C3*0.2)),0)</f>
        <v>2340</v>
      </c>
      <c r="E7" s="206">
        <f>ROUNDDOWN(D7+(E3*0.2),0)</f>
        <v>2486</v>
      </c>
      <c r="F7" s="206">
        <f>ROUNDDOWN(E7+(F3*0.2),0)</f>
        <v>2654</v>
      </c>
      <c r="G7" s="206">
        <f>ROUNDUP(F7+(G3*0.2),0)</f>
        <v>2847</v>
      </c>
      <c r="H7" s="208">
        <f>ROUNDUP(G7+(H3*0.2),0)</f>
        <v>3070</v>
      </c>
      <c r="J7" s="212">
        <v>2016</v>
      </c>
      <c r="K7" s="205">
        <f>F4</f>
        <v>6134</v>
      </c>
      <c r="L7" s="75">
        <f>F7</f>
        <v>2654</v>
      </c>
      <c r="M7" s="75">
        <f>F8</f>
        <v>3479.8</v>
      </c>
      <c r="N7" s="206">
        <f t="shared" si="3"/>
        <v>5095.6799999999994</v>
      </c>
      <c r="O7" s="206">
        <f t="shared" si="1"/>
        <v>250.54560000000001</v>
      </c>
      <c r="P7" s="207">
        <f t="shared" si="2"/>
        <v>5346.2255999999998</v>
      </c>
      <c r="Q7" s="208">
        <v>7923.4</v>
      </c>
    </row>
    <row r="8" spans="1:19" ht="15.75" thickBot="1" x14ac:dyDescent="0.3">
      <c r="A8" s="214" t="s">
        <v>1784</v>
      </c>
      <c r="B8" s="215"/>
      <c r="C8" s="77">
        <f>ROUNDDOWN(B6+(C3*0.8),0)</f>
        <v>1589</v>
      </c>
      <c r="D8" s="77">
        <f>ROUNDUP(C8+(D3*0.8)+(B5-(B5*(1-(0.069*0.8)))),0)</f>
        <v>2221</v>
      </c>
      <c r="E8" s="77">
        <f>ROUNDUP(D8+(E3*0.8),0)</f>
        <v>2807</v>
      </c>
      <c r="F8" s="216">
        <f>E8+(F3*0.8)</f>
        <v>3479.8</v>
      </c>
      <c r="G8" s="77">
        <f>ROUNDDOWN(F8+(G3*0.8),0)</f>
        <v>4251</v>
      </c>
      <c r="H8" s="217">
        <f>ROUNDDOWN(G8+(H3*0.8),0)</f>
        <v>5140</v>
      </c>
      <c r="J8" s="212">
        <v>2017</v>
      </c>
      <c r="K8" s="205">
        <f>G4</f>
        <v>7099</v>
      </c>
      <c r="L8" s="75">
        <f>G7</f>
        <v>2847</v>
      </c>
      <c r="M8" s="75">
        <f>G8</f>
        <v>4251</v>
      </c>
      <c r="N8" s="206">
        <f t="shared" si="3"/>
        <v>5466.24</v>
      </c>
      <c r="O8" s="206">
        <f t="shared" si="1"/>
        <v>306.072</v>
      </c>
      <c r="P8" s="207">
        <f t="shared" si="2"/>
        <v>5772.3119999999999</v>
      </c>
      <c r="Q8" s="208">
        <v>9170.1</v>
      </c>
      <c r="R8" s="218">
        <f>(H4-B4)/B4</f>
        <v>1.4357757342035005</v>
      </c>
      <c r="S8" s="219" t="s">
        <v>1785</v>
      </c>
    </row>
    <row r="9" spans="1:19" ht="15.75" thickBot="1" x14ac:dyDescent="0.3">
      <c r="B9" s="220"/>
      <c r="C9" s="220"/>
      <c r="H9" s="221"/>
      <c r="I9" s="222"/>
      <c r="J9" s="223">
        <v>2018</v>
      </c>
      <c r="K9" s="224">
        <f>H4</f>
        <v>8211</v>
      </c>
      <c r="L9" s="216">
        <f>H7</f>
        <v>3070</v>
      </c>
      <c r="M9" s="77">
        <f>H8</f>
        <v>5140</v>
      </c>
      <c r="N9" s="216">
        <f t="shared" si="3"/>
        <v>5894.4</v>
      </c>
      <c r="O9" s="216">
        <f>M9*0.072</f>
        <v>370.08</v>
      </c>
      <c r="P9" s="225">
        <f>SUM(N9:O9)</f>
        <v>6264.48</v>
      </c>
      <c r="Q9" s="226">
        <v>10606</v>
      </c>
      <c r="R9" s="227">
        <f>(P9-Q3)/P3</f>
        <v>0.43864387100092961</v>
      </c>
      <c r="S9" s="11" t="s">
        <v>1786</v>
      </c>
    </row>
    <row r="10" spans="1:19" ht="15.75" thickBot="1" x14ac:dyDescent="0.3">
      <c r="F10" s="36"/>
      <c r="H10" s="220"/>
      <c r="I10" s="220"/>
      <c r="J10" s="220"/>
      <c r="K10" s="228"/>
      <c r="L10" s="228"/>
      <c r="M10" s="229"/>
      <c r="N10" s="228"/>
      <c r="O10" s="228"/>
      <c r="Q10" s="222"/>
    </row>
    <row r="11" spans="1:19" ht="15.75" thickBot="1" x14ac:dyDescent="0.3">
      <c r="A11" s="230" t="s">
        <v>1787</v>
      </c>
      <c r="B11" s="37">
        <v>2012</v>
      </c>
      <c r="C11" s="187">
        <v>2013</v>
      </c>
      <c r="D11" s="188">
        <v>2014</v>
      </c>
      <c r="E11" s="188">
        <v>2015</v>
      </c>
      <c r="F11" s="188">
        <v>2016</v>
      </c>
      <c r="G11" s="188">
        <v>2017</v>
      </c>
      <c r="H11" s="189">
        <v>2018</v>
      </c>
      <c r="J11" s="37" t="s">
        <v>1703</v>
      </c>
      <c r="K11" s="38" t="s">
        <v>1772</v>
      </c>
      <c r="L11" s="38" t="s">
        <v>1773</v>
      </c>
      <c r="M11" s="38" t="s">
        <v>1774</v>
      </c>
      <c r="N11" s="38" t="s">
        <v>1775</v>
      </c>
      <c r="O11" s="38" t="s">
        <v>1776</v>
      </c>
      <c r="P11" s="96" t="s">
        <v>1777</v>
      </c>
      <c r="Q11" s="231" t="s">
        <v>1778</v>
      </c>
    </row>
    <row r="12" spans="1:19" x14ac:dyDescent="0.25">
      <c r="A12" s="232" t="s">
        <v>1779</v>
      </c>
      <c r="B12" s="194"/>
      <c r="C12" s="195">
        <f t="shared" ref="C12:H12" si="4">C13-B13</f>
        <v>413</v>
      </c>
      <c r="D12" s="195">
        <f t="shared" si="4"/>
        <v>473</v>
      </c>
      <c r="E12" s="195">
        <f t="shared" si="4"/>
        <v>545</v>
      </c>
      <c r="F12" s="195">
        <f t="shared" si="4"/>
        <v>626</v>
      </c>
      <c r="G12" s="195">
        <f t="shared" si="4"/>
        <v>719</v>
      </c>
      <c r="H12" s="196">
        <f t="shared" si="4"/>
        <v>827</v>
      </c>
      <c r="I12" s="220"/>
      <c r="J12" s="193">
        <v>2012</v>
      </c>
      <c r="K12" s="233">
        <f>B13</f>
        <v>2509</v>
      </c>
      <c r="L12" s="76">
        <f>B14</f>
        <v>2258</v>
      </c>
      <c r="M12" s="76">
        <f>B15</f>
        <v>251</v>
      </c>
      <c r="N12" s="234">
        <f>L12*1.92</f>
        <v>4335.3599999999997</v>
      </c>
      <c r="O12" s="234">
        <f>M12*0.072</f>
        <v>18.071999999999999</v>
      </c>
      <c r="P12" s="235">
        <f>SUM(N12:O12)</f>
        <v>4353.4319999999998</v>
      </c>
      <c r="Q12" s="201">
        <v>4354.3999999999996</v>
      </c>
    </row>
    <row r="13" spans="1:19" x14ac:dyDescent="0.25">
      <c r="A13" s="236" t="s">
        <v>1780</v>
      </c>
      <c r="B13" s="39">
        <v>2509</v>
      </c>
      <c r="C13" s="75">
        <v>2922</v>
      </c>
      <c r="D13" s="75">
        <v>3395</v>
      </c>
      <c r="E13" s="75">
        <v>3940</v>
      </c>
      <c r="F13" s="75">
        <v>4566</v>
      </c>
      <c r="G13" s="75">
        <v>5285</v>
      </c>
      <c r="H13" s="203">
        <v>6112</v>
      </c>
      <c r="I13" s="220"/>
      <c r="J13" s="204">
        <v>2013</v>
      </c>
      <c r="K13" s="205">
        <f>C13</f>
        <v>2922</v>
      </c>
      <c r="L13" s="75">
        <f>C16</f>
        <v>2341</v>
      </c>
      <c r="M13" s="75">
        <f>C17</f>
        <v>581</v>
      </c>
      <c r="N13" s="206">
        <f t="shared" ref="N13:N18" si="5">L13*1.92</f>
        <v>4494.72</v>
      </c>
      <c r="O13" s="206">
        <f t="shared" ref="O13:O17" si="6">M13*0.072</f>
        <v>41.831999999999994</v>
      </c>
      <c r="P13" s="208">
        <f t="shared" ref="P13:P17" si="7">SUM(N13:O13)</f>
        <v>4536.5520000000006</v>
      </c>
      <c r="Q13" s="208">
        <v>5069.7</v>
      </c>
    </row>
    <row r="14" spans="1:19" x14ac:dyDescent="0.25">
      <c r="A14" s="236" t="s">
        <v>1781</v>
      </c>
      <c r="B14" s="209">
        <f>ROUNDDOWN(0.9*B13,0)</f>
        <v>2258</v>
      </c>
      <c r="C14" s="210">
        <f>0.9*C13</f>
        <v>2629.8</v>
      </c>
      <c r="D14" s="210">
        <f>ROUNDUP(0.9*D13,0)</f>
        <v>3056</v>
      </c>
      <c r="E14" s="210">
        <f>ROUNDUP(0.9*E13,0)</f>
        <v>3546</v>
      </c>
      <c r="F14" s="210">
        <f>ROUNDUP(0.9*F13,0)</f>
        <v>4110</v>
      </c>
      <c r="G14" s="210">
        <f>ROUNDDOWN(0.9*G13,0)</f>
        <v>4756</v>
      </c>
      <c r="H14" s="211">
        <f>ROUNDDOWN(0.9*H13,0)</f>
        <v>5500</v>
      </c>
      <c r="I14" s="220"/>
      <c r="J14" s="212">
        <v>2014</v>
      </c>
      <c r="K14" s="205">
        <f>D13</f>
        <v>3395</v>
      </c>
      <c r="L14" s="75">
        <f>D16</f>
        <v>2310</v>
      </c>
      <c r="M14" s="75">
        <f>D17</f>
        <v>1085</v>
      </c>
      <c r="N14" s="206">
        <f t="shared" si="5"/>
        <v>4435.2</v>
      </c>
      <c r="O14" s="206">
        <f t="shared" si="6"/>
        <v>78.11999999999999</v>
      </c>
      <c r="P14" s="208">
        <f t="shared" si="7"/>
        <v>4513.32</v>
      </c>
      <c r="Q14" s="208">
        <v>5891.3</v>
      </c>
    </row>
    <row r="15" spans="1:19" x14ac:dyDescent="0.25">
      <c r="A15" s="236" t="s">
        <v>1782</v>
      </c>
      <c r="B15" s="209">
        <f>ROUNDUP(0.1*B13,0)</f>
        <v>251</v>
      </c>
      <c r="C15" s="210">
        <f t="shared" ref="C15" si="8">0.1*C13</f>
        <v>292.2</v>
      </c>
      <c r="D15" s="210">
        <f>ROUNDDOWN(0.1*D13,0)</f>
        <v>339</v>
      </c>
      <c r="E15" s="210">
        <f>ROUNDDOWN(0.1*E13,0)</f>
        <v>394</v>
      </c>
      <c r="F15" s="210">
        <f>ROUNDDOWN(0.1*F13,0)</f>
        <v>456</v>
      </c>
      <c r="G15" s="210">
        <f>ROUNDUP(0.1*G13,0)</f>
        <v>529</v>
      </c>
      <c r="H15" s="211">
        <f>ROUNDUP(0.1*H13,0)</f>
        <v>612</v>
      </c>
      <c r="I15" s="220"/>
      <c r="J15" s="212">
        <v>2015</v>
      </c>
      <c r="K15" s="205">
        <f>E13</f>
        <v>3940</v>
      </c>
      <c r="L15" s="75">
        <f>E16</f>
        <v>2419</v>
      </c>
      <c r="M15" s="75">
        <f>E17</f>
        <v>1521</v>
      </c>
      <c r="N15" s="206">
        <f t="shared" si="5"/>
        <v>4644.4799999999996</v>
      </c>
      <c r="O15" s="206">
        <f t="shared" si="6"/>
        <v>109.51199999999999</v>
      </c>
      <c r="P15" s="208">
        <f t="shared" si="7"/>
        <v>4753.9919999999993</v>
      </c>
      <c r="Q15" s="208">
        <v>6837.4</v>
      </c>
    </row>
    <row r="16" spans="1:19" x14ac:dyDescent="0.25">
      <c r="A16" s="236" t="s">
        <v>1783</v>
      </c>
      <c r="B16" s="213"/>
      <c r="C16" s="75">
        <f>ROUNDUP(B14+(C12*0.2),0)</f>
        <v>2341</v>
      </c>
      <c r="D16" s="206">
        <f>ROUNDDOWN((B14*(1-(0.069*0.8))+(D12*0.2)+(C12*0.2)),0)</f>
        <v>2310</v>
      </c>
      <c r="E16" s="206">
        <f>ROUNDDOWN(D16+(E12*0.2),0)</f>
        <v>2419</v>
      </c>
      <c r="F16" s="206">
        <f>ROUNDDOWN(E16+(F12*0.2),0)</f>
        <v>2544</v>
      </c>
      <c r="G16" s="206">
        <f>ROUNDUP(F16+(G12*0.2),0)</f>
        <v>2688</v>
      </c>
      <c r="H16" s="208">
        <f>ROUNDUP(G16+(H12*0.2),0)</f>
        <v>2854</v>
      </c>
      <c r="J16" s="212">
        <v>2016</v>
      </c>
      <c r="K16" s="205">
        <f>F13</f>
        <v>4566</v>
      </c>
      <c r="L16" s="75">
        <f>F16</f>
        <v>2544</v>
      </c>
      <c r="M16" s="206">
        <f>F17</f>
        <v>2021.8</v>
      </c>
      <c r="N16" s="206">
        <f t="shared" si="5"/>
        <v>4884.4799999999996</v>
      </c>
      <c r="O16" s="206">
        <f t="shared" si="6"/>
        <v>145.56959999999998</v>
      </c>
      <c r="P16" s="208">
        <f t="shared" si="7"/>
        <v>5030.0495999999994</v>
      </c>
      <c r="Q16" s="208">
        <v>7923.4</v>
      </c>
    </row>
    <row r="17" spans="1:19" ht="15.75" thickBot="1" x14ac:dyDescent="0.3">
      <c r="A17" s="237" t="s">
        <v>1784</v>
      </c>
      <c r="B17" s="215"/>
      <c r="C17" s="77">
        <f>ROUNDDOWN(B15+(C12*0.8),0)</f>
        <v>581</v>
      </c>
      <c r="D17" s="77">
        <f>ROUNDUP(C17+(D12*0.8)+(B14-(B14*(1-(0.069*0.8)))),0)</f>
        <v>1085</v>
      </c>
      <c r="E17" s="77">
        <f>ROUNDUP(D17+(E12*0.8),0)</f>
        <v>1521</v>
      </c>
      <c r="F17" s="216">
        <f>E17+(F12*0.8)</f>
        <v>2021.8</v>
      </c>
      <c r="G17" s="216">
        <f>ROUNDUP(F17+(G12*0.8),0)</f>
        <v>2597</v>
      </c>
      <c r="H17" s="217">
        <f>ROUNDDOWN(G17+(H12*0.8),0)</f>
        <v>3258</v>
      </c>
      <c r="J17" s="212">
        <v>2017</v>
      </c>
      <c r="K17" s="205">
        <f>G13</f>
        <v>5285</v>
      </c>
      <c r="L17" s="75">
        <f>G16</f>
        <v>2688</v>
      </c>
      <c r="M17" s="75">
        <f>G17</f>
        <v>2597</v>
      </c>
      <c r="N17" s="206">
        <f t="shared" si="5"/>
        <v>5160.96</v>
      </c>
      <c r="O17" s="206">
        <f t="shared" si="6"/>
        <v>186.98399999999998</v>
      </c>
      <c r="P17" s="208">
        <f t="shared" si="7"/>
        <v>5347.9440000000004</v>
      </c>
      <c r="Q17" s="208">
        <v>9170.1</v>
      </c>
    </row>
    <row r="18" spans="1:19" ht="15.75" thickBot="1" x14ac:dyDescent="0.3">
      <c r="A18" s="238" t="s">
        <v>1788</v>
      </c>
      <c r="C18" s="239"/>
      <c r="E18" s="8"/>
      <c r="F18" s="240"/>
      <c r="G18" s="8"/>
      <c r="H18" s="241"/>
      <c r="J18" s="223">
        <v>2018</v>
      </c>
      <c r="K18" s="224">
        <f>H13</f>
        <v>6112</v>
      </c>
      <c r="L18" s="77">
        <f>H16</f>
        <v>2854</v>
      </c>
      <c r="M18" s="77">
        <f>H17</f>
        <v>3258</v>
      </c>
      <c r="N18" s="216">
        <f t="shared" si="5"/>
        <v>5479.6799999999994</v>
      </c>
      <c r="O18" s="216">
        <f>M18*0.072</f>
        <v>234.57599999999999</v>
      </c>
      <c r="P18" s="226">
        <f>SUM(N18:O18)</f>
        <v>5714.2559999999994</v>
      </c>
      <c r="Q18" s="226">
        <v>10606</v>
      </c>
      <c r="R18" s="218">
        <f>(H13-B13)/B13</f>
        <v>1.4360302909525708</v>
      </c>
      <c r="S18" s="219" t="s">
        <v>1785</v>
      </c>
    </row>
    <row r="19" spans="1:19" x14ac:dyDescent="0.25">
      <c r="A19" s="242" t="s">
        <v>1789</v>
      </c>
      <c r="C19" s="8"/>
      <c r="D19" s="8"/>
      <c r="E19" s="8"/>
      <c r="F19" s="240"/>
      <c r="G19" s="8"/>
      <c r="H19" s="239"/>
      <c r="J19" s="243"/>
      <c r="K19" s="244"/>
      <c r="L19" s="245"/>
      <c r="M19" s="246"/>
      <c r="N19" s="244"/>
      <c r="O19" s="244"/>
      <c r="Q19" s="222"/>
      <c r="R19" s="247">
        <f>(P18-Q12)/P12</f>
        <v>0.3123641301851045</v>
      </c>
      <c r="S19" s="11" t="s">
        <v>1786</v>
      </c>
    </row>
    <row r="20" spans="1:19" x14ac:dyDescent="0.25">
      <c r="A20" s="67" t="s">
        <v>1790</v>
      </c>
      <c r="Q20" s="222"/>
    </row>
    <row r="21" spans="1:19" x14ac:dyDescent="0.25">
      <c r="A21" s="74" t="s">
        <v>1791</v>
      </c>
      <c r="Q21" s="222"/>
    </row>
    <row r="22" spans="1:19" x14ac:dyDescent="0.25">
      <c r="A22" s="248" t="s">
        <v>1792</v>
      </c>
      <c r="Q22" s="222"/>
    </row>
    <row r="23" spans="1:19" x14ac:dyDescent="0.25">
      <c r="A23" s="249" t="s">
        <v>1793</v>
      </c>
      <c r="Q23" s="222"/>
    </row>
    <row r="24" spans="1:19" x14ac:dyDescent="0.25">
      <c r="A24" s="249"/>
      <c r="Q24" s="222"/>
    </row>
    <row r="25" spans="1:19" ht="15.75" thickBot="1" x14ac:dyDescent="0.3">
      <c r="A25" s="184" t="s">
        <v>1794</v>
      </c>
      <c r="B25" s="185"/>
      <c r="C25" s="185"/>
      <c r="D25" s="185"/>
      <c r="E25" s="185"/>
      <c r="F25" s="185"/>
      <c r="G25" s="185"/>
      <c r="H25" s="185"/>
      <c r="I25" s="185"/>
      <c r="J25" s="185"/>
      <c r="K25" s="185"/>
      <c r="L25" s="185"/>
      <c r="M25" s="185"/>
      <c r="N25" s="185"/>
      <c r="O25" s="185"/>
      <c r="P25" s="185"/>
      <c r="Q25" s="250"/>
    </row>
    <row r="26" spans="1:19" ht="15.75" thickBot="1" x14ac:dyDescent="0.3">
      <c r="A26" s="186" t="s">
        <v>1771</v>
      </c>
      <c r="B26" s="37">
        <v>2012</v>
      </c>
      <c r="C26" s="188">
        <v>2013</v>
      </c>
      <c r="D26" s="188">
        <v>2014</v>
      </c>
      <c r="E26" s="251">
        <v>2015</v>
      </c>
      <c r="F26" s="188">
        <v>2016</v>
      </c>
      <c r="G26" s="188">
        <v>2017</v>
      </c>
      <c r="H26" s="189">
        <v>2018</v>
      </c>
      <c r="J26" s="37" t="s">
        <v>1703</v>
      </c>
      <c r="K26" s="38" t="s">
        <v>1772</v>
      </c>
      <c r="L26" s="38" t="s">
        <v>1773</v>
      </c>
      <c r="M26" s="38" t="s">
        <v>1774</v>
      </c>
      <c r="N26" s="38" t="s">
        <v>1775</v>
      </c>
      <c r="O26" s="38" t="s">
        <v>1776</v>
      </c>
      <c r="P26" s="96" t="s">
        <v>1777</v>
      </c>
      <c r="Q26" s="231" t="s">
        <v>1778</v>
      </c>
    </row>
    <row r="27" spans="1:19" x14ac:dyDescent="0.25">
      <c r="A27" s="193" t="s">
        <v>1779</v>
      </c>
      <c r="B27" s="194"/>
      <c r="C27" s="195">
        <f t="shared" ref="C27:H27" si="9">C28-B28</f>
        <v>554</v>
      </c>
      <c r="D27" s="195">
        <f t="shared" si="9"/>
        <v>636</v>
      </c>
      <c r="E27" s="195">
        <f t="shared" si="9"/>
        <v>732</v>
      </c>
      <c r="F27" s="195">
        <f t="shared" si="9"/>
        <v>841</v>
      </c>
      <c r="G27" s="195">
        <f t="shared" si="9"/>
        <v>965</v>
      </c>
      <c r="H27" s="196">
        <f t="shared" si="9"/>
        <v>1112</v>
      </c>
      <c r="J27" s="193">
        <v>2012</v>
      </c>
      <c r="K27" s="233">
        <f>B28</f>
        <v>3371</v>
      </c>
      <c r="L27" s="76">
        <f>B29</f>
        <v>2225</v>
      </c>
      <c r="M27" s="76">
        <f>B30</f>
        <v>1146</v>
      </c>
      <c r="N27" s="76">
        <f>L27*1.92</f>
        <v>4272</v>
      </c>
      <c r="O27" s="234">
        <f>M27*0.072</f>
        <v>82.512</v>
      </c>
      <c r="P27" s="235">
        <f>SUM(N27:O27)</f>
        <v>4354.5119999999997</v>
      </c>
      <c r="Q27" s="201">
        <v>4354.3999999999996</v>
      </c>
    </row>
    <row r="28" spans="1:19" x14ac:dyDescent="0.25">
      <c r="A28" s="202" t="s">
        <v>1780</v>
      </c>
      <c r="B28" s="39">
        <v>3371</v>
      </c>
      <c r="C28" s="75">
        <v>3925</v>
      </c>
      <c r="D28" s="75">
        <v>4561</v>
      </c>
      <c r="E28" s="75">
        <v>5293</v>
      </c>
      <c r="F28" s="75">
        <v>6134</v>
      </c>
      <c r="G28" s="75">
        <v>7099</v>
      </c>
      <c r="H28" s="203">
        <v>8211</v>
      </c>
      <c r="J28" s="212">
        <v>2013</v>
      </c>
      <c r="K28" s="205">
        <f>C28</f>
        <v>3925</v>
      </c>
      <c r="L28" s="75">
        <f>C29</f>
        <v>2590</v>
      </c>
      <c r="M28" s="75">
        <f>C30</f>
        <v>1335</v>
      </c>
      <c r="N28" s="206">
        <f t="shared" ref="N28:N32" si="10">L28*1.92</f>
        <v>4972.8</v>
      </c>
      <c r="O28" s="206">
        <f t="shared" ref="O28:O32" si="11">M28*0.072</f>
        <v>96.11999999999999</v>
      </c>
      <c r="P28" s="208">
        <f t="shared" ref="P28:P32" si="12">SUM(N28:O28)</f>
        <v>5068.92</v>
      </c>
      <c r="Q28" s="208">
        <v>5069.7</v>
      </c>
    </row>
    <row r="29" spans="1:19" x14ac:dyDescent="0.25">
      <c r="A29" s="202" t="s">
        <v>1781</v>
      </c>
      <c r="B29" s="39">
        <v>2225</v>
      </c>
      <c r="C29" s="252">
        <v>2590</v>
      </c>
      <c r="D29" s="252">
        <v>3010</v>
      </c>
      <c r="E29" s="253">
        <v>3494</v>
      </c>
      <c r="F29" s="253">
        <v>4049</v>
      </c>
      <c r="G29" s="253">
        <v>4686</v>
      </c>
      <c r="H29" s="254">
        <v>5420</v>
      </c>
      <c r="J29" s="212">
        <v>2014</v>
      </c>
      <c r="K29" s="205">
        <f>D28</f>
        <v>4561</v>
      </c>
      <c r="L29" s="75">
        <f>D29</f>
        <v>3010</v>
      </c>
      <c r="M29" s="75">
        <f>D30</f>
        <v>1551</v>
      </c>
      <c r="N29" s="206">
        <f t="shared" si="10"/>
        <v>5779.2</v>
      </c>
      <c r="O29" s="206">
        <f t="shared" si="11"/>
        <v>111.672</v>
      </c>
      <c r="P29" s="208">
        <f t="shared" si="12"/>
        <v>5890.8719999999994</v>
      </c>
      <c r="Q29" s="208">
        <v>5891.3</v>
      </c>
    </row>
    <row r="30" spans="1:19" x14ac:dyDescent="0.25">
      <c r="A30" s="202" t="s">
        <v>1782</v>
      </c>
      <c r="B30" s="39">
        <v>1146</v>
      </c>
      <c r="C30" s="252">
        <v>1335</v>
      </c>
      <c r="D30" s="252">
        <v>1551</v>
      </c>
      <c r="E30" s="253">
        <v>1799</v>
      </c>
      <c r="F30" s="253">
        <v>2086</v>
      </c>
      <c r="G30" s="253">
        <v>2413</v>
      </c>
      <c r="H30" s="254">
        <v>2791</v>
      </c>
      <c r="J30" s="255">
        <v>2015</v>
      </c>
      <c r="K30" s="205">
        <f>E28</f>
        <v>5293</v>
      </c>
      <c r="L30" s="75">
        <f>E31</f>
        <v>748.4</v>
      </c>
      <c r="M30" s="75">
        <f>E32</f>
        <v>4544.6000000000004</v>
      </c>
      <c r="N30" s="206">
        <f t="shared" si="10"/>
        <v>1436.9279999999999</v>
      </c>
      <c r="O30" s="206">
        <f t="shared" si="11"/>
        <v>327.21120000000002</v>
      </c>
      <c r="P30" s="208">
        <f t="shared" si="12"/>
        <v>1764.1391999999998</v>
      </c>
      <c r="Q30" s="208">
        <v>6837.4</v>
      </c>
    </row>
    <row r="31" spans="1:19" x14ac:dyDescent="0.25">
      <c r="A31" s="202" t="s">
        <v>1783</v>
      </c>
      <c r="B31" s="213"/>
      <c r="C31" s="256"/>
      <c r="D31" s="257"/>
      <c r="E31" s="206">
        <f>(D29*0.2)+(E27*0.2)</f>
        <v>748.4</v>
      </c>
      <c r="F31" s="206">
        <f>ROUNDDOWN(E31+(F27*0.2),0)</f>
        <v>916</v>
      </c>
      <c r="G31" s="206">
        <f>ROUNDUP(F31+(G27*0.2),0)</f>
        <v>1109</v>
      </c>
      <c r="H31" s="208">
        <f>ROUNDUP(G31+(H27*0.2),0)</f>
        <v>1332</v>
      </c>
      <c r="J31" s="212">
        <v>2016</v>
      </c>
      <c r="K31" s="205">
        <f>F28</f>
        <v>6134</v>
      </c>
      <c r="L31" s="75">
        <f>F31</f>
        <v>916</v>
      </c>
      <c r="M31" s="75">
        <f>F32</f>
        <v>5217.4000000000005</v>
      </c>
      <c r="N31" s="206">
        <f t="shared" si="10"/>
        <v>1758.72</v>
      </c>
      <c r="O31" s="206">
        <f t="shared" si="11"/>
        <v>375.65280000000001</v>
      </c>
      <c r="P31" s="208">
        <f t="shared" si="12"/>
        <v>2134.3728000000001</v>
      </c>
      <c r="Q31" s="208">
        <v>7923.4</v>
      </c>
    </row>
    <row r="32" spans="1:19" ht="15.75" thickBot="1" x14ac:dyDescent="0.3">
      <c r="A32" s="214" t="s">
        <v>1784</v>
      </c>
      <c r="B32" s="215"/>
      <c r="C32" s="258"/>
      <c r="D32" s="258"/>
      <c r="E32" s="216">
        <f>D30+(D29*0.8)+(E27*0.8)</f>
        <v>4544.6000000000004</v>
      </c>
      <c r="F32" s="216">
        <f>E32+(F27*0.8)</f>
        <v>5217.4000000000005</v>
      </c>
      <c r="G32" s="77">
        <f>ROUNDDOWN(F32+(G27*0.8),0)</f>
        <v>5989</v>
      </c>
      <c r="H32" s="226">
        <f>ROUNDDOWN(G32+(H27*0.8),0)</f>
        <v>6878</v>
      </c>
      <c r="I32" s="222"/>
      <c r="J32" s="212">
        <v>2017</v>
      </c>
      <c r="K32" s="205">
        <f>G28</f>
        <v>7099</v>
      </c>
      <c r="L32" s="75">
        <f>G31</f>
        <v>1109</v>
      </c>
      <c r="M32" s="75">
        <f>G32</f>
        <v>5989</v>
      </c>
      <c r="N32" s="206">
        <f t="shared" si="10"/>
        <v>2129.2799999999997</v>
      </c>
      <c r="O32" s="206">
        <f t="shared" si="11"/>
        <v>431.20799999999997</v>
      </c>
      <c r="P32" s="208">
        <f t="shared" si="12"/>
        <v>2560.4879999999998</v>
      </c>
      <c r="Q32" s="208">
        <v>9170.1</v>
      </c>
    </row>
    <row r="33" spans="1:19" ht="15.75" thickBot="1" x14ac:dyDescent="0.3">
      <c r="B33" s="220"/>
      <c r="C33" s="220"/>
      <c r="H33" s="221"/>
      <c r="I33" s="222"/>
      <c r="J33" s="223">
        <v>2018</v>
      </c>
      <c r="K33" s="224">
        <f>H28</f>
        <v>8211</v>
      </c>
      <c r="L33" s="216">
        <f>H31</f>
        <v>1332</v>
      </c>
      <c r="M33" s="216">
        <f>H32</f>
        <v>6878</v>
      </c>
      <c r="N33" s="216">
        <f>L33*1.92</f>
        <v>2557.44</v>
      </c>
      <c r="O33" s="216">
        <f>M33*0.072</f>
        <v>495.21599999999995</v>
      </c>
      <c r="P33" s="226">
        <f>SUM(N33:O33)</f>
        <v>3052.6559999999999</v>
      </c>
      <c r="Q33" s="226">
        <v>10606</v>
      </c>
      <c r="R33" s="218">
        <f>(H28-B28)/B28</f>
        <v>1.4357757342035005</v>
      </c>
      <c r="S33" s="219" t="s">
        <v>1785</v>
      </c>
    </row>
    <row r="34" spans="1:19" ht="15.75" thickBot="1" x14ac:dyDescent="0.3">
      <c r="H34" s="220"/>
      <c r="I34" s="220"/>
      <c r="J34" s="220"/>
      <c r="K34" s="259"/>
      <c r="L34" s="259"/>
      <c r="M34" s="260"/>
      <c r="N34" s="259"/>
      <c r="O34" s="259"/>
      <c r="Q34" s="222"/>
      <c r="R34" s="227">
        <f>1-(P33/Q27)</f>
        <v>0.29894910894727167</v>
      </c>
      <c r="S34" s="11" t="s">
        <v>1795</v>
      </c>
    </row>
    <row r="35" spans="1:19" ht="15.75" thickBot="1" x14ac:dyDescent="0.3">
      <c r="A35" s="230" t="s">
        <v>1787</v>
      </c>
      <c r="B35" s="37">
        <v>2012</v>
      </c>
      <c r="C35" s="188">
        <v>2013</v>
      </c>
      <c r="D35" s="188">
        <v>2014</v>
      </c>
      <c r="E35" s="251">
        <v>2015</v>
      </c>
      <c r="F35" s="188">
        <v>2016</v>
      </c>
      <c r="G35" s="188">
        <v>2017</v>
      </c>
      <c r="H35" s="189">
        <v>2018</v>
      </c>
      <c r="J35" s="37" t="s">
        <v>1703</v>
      </c>
      <c r="K35" s="38" t="s">
        <v>1772</v>
      </c>
      <c r="L35" s="38" t="s">
        <v>1773</v>
      </c>
      <c r="M35" s="38" t="s">
        <v>1774</v>
      </c>
      <c r="N35" s="38" t="s">
        <v>1775</v>
      </c>
      <c r="O35" s="38" t="s">
        <v>1776</v>
      </c>
      <c r="P35" s="96" t="s">
        <v>1777</v>
      </c>
      <c r="Q35" s="231" t="s">
        <v>1778</v>
      </c>
    </row>
    <row r="36" spans="1:19" x14ac:dyDescent="0.25">
      <c r="A36" s="232" t="s">
        <v>1779</v>
      </c>
      <c r="B36" s="194"/>
      <c r="C36" s="195">
        <f t="shared" ref="C36:H36" si="13">C37-B37</f>
        <v>413</v>
      </c>
      <c r="D36" s="195">
        <f t="shared" si="13"/>
        <v>473</v>
      </c>
      <c r="E36" s="195">
        <f t="shared" si="13"/>
        <v>545</v>
      </c>
      <c r="F36" s="195">
        <f t="shared" si="13"/>
        <v>626</v>
      </c>
      <c r="G36" s="195">
        <f t="shared" si="13"/>
        <v>719</v>
      </c>
      <c r="H36" s="196">
        <f t="shared" si="13"/>
        <v>827</v>
      </c>
      <c r="I36" s="220"/>
      <c r="J36" s="193">
        <v>2012</v>
      </c>
      <c r="K36" s="233">
        <f>B37</f>
        <v>2509</v>
      </c>
      <c r="L36" s="76">
        <f>B38</f>
        <v>2258</v>
      </c>
      <c r="M36" s="76">
        <f>B39</f>
        <v>251</v>
      </c>
      <c r="N36" s="234">
        <f>L36*1.92</f>
        <v>4335.3599999999997</v>
      </c>
      <c r="O36" s="234">
        <f>M36*0.072</f>
        <v>18.071999999999999</v>
      </c>
      <c r="P36" s="235">
        <f>SUM(N36:O36)</f>
        <v>4353.4319999999998</v>
      </c>
      <c r="Q36" s="201">
        <v>4354.3999999999996</v>
      </c>
    </row>
    <row r="37" spans="1:19" x14ac:dyDescent="0.25">
      <c r="A37" s="236" t="s">
        <v>1780</v>
      </c>
      <c r="B37" s="39">
        <v>2509</v>
      </c>
      <c r="C37" s="75">
        <v>2922</v>
      </c>
      <c r="D37" s="75">
        <v>3395</v>
      </c>
      <c r="E37" s="75">
        <v>3940</v>
      </c>
      <c r="F37" s="75">
        <v>4566</v>
      </c>
      <c r="G37" s="75">
        <v>5285</v>
      </c>
      <c r="H37" s="203">
        <v>6112</v>
      </c>
      <c r="I37" s="220"/>
      <c r="J37" s="212">
        <v>2013</v>
      </c>
      <c r="K37" s="205">
        <f>C37</f>
        <v>2922</v>
      </c>
      <c r="L37" s="206">
        <f>C38</f>
        <v>2629.8</v>
      </c>
      <c r="M37" s="206">
        <f>C39</f>
        <v>292.2</v>
      </c>
      <c r="N37" s="206">
        <f t="shared" ref="N37:N42" si="14">L37*1.92</f>
        <v>5049.2160000000003</v>
      </c>
      <c r="O37" s="206">
        <f t="shared" ref="O37:O41" si="15">M37*0.072</f>
        <v>21.038399999999999</v>
      </c>
      <c r="P37" s="208">
        <f t="shared" ref="P37:P41" si="16">SUM(N37:O37)</f>
        <v>5070.2544000000007</v>
      </c>
      <c r="Q37" s="208">
        <v>5069.7</v>
      </c>
    </row>
    <row r="38" spans="1:19" x14ac:dyDescent="0.25">
      <c r="A38" s="236" t="s">
        <v>1781</v>
      </c>
      <c r="B38" s="209">
        <f>ROUNDDOWN(0.9*B37,0)</f>
        <v>2258</v>
      </c>
      <c r="C38" s="261">
        <v>2629.8</v>
      </c>
      <c r="D38" s="261">
        <v>3056</v>
      </c>
      <c r="E38" s="210">
        <v>3546</v>
      </c>
      <c r="F38" s="210">
        <v>4110</v>
      </c>
      <c r="G38" s="210">
        <v>4756</v>
      </c>
      <c r="H38" s="211">
        <v>5500</v>
      </c>
      <c r="I38" s="220"/>
      <c r="J38" s="212">
        <v>2014</v>
      </c>
      <c r="K38" s="205">
        <f>D37</f>
        <v>3395</v>
      </c>
      <c r="L38" s="206">
        <f>D38</f>
        <v>3056</v>
      </c>
      <c r="M38" s="206">
        <f>D39</f>
        <v>339</v>
      </c>
      <c r="N38" s="206">
        <f t="shared" si="14"/>
        <v>5867.5199999999995</v>
      </c>
      <c r="O38" s="206">
        <f t="shared" si="15"/>
        <v>24.407999999999998</v>
      </c>
      <c r="P38" s="208">
        <f t="shared" si="16"/>
        <v>5891.9279999999999</v>
      </c>
      <c r="Q38" s="208">
        <v>5891.3</v>
      </c>
    </row>
    <row r="39" spans="1:19" x14ac:dyDescent="0.25">
      <c r="A39" s="236" t="s">
        <v>1782</v>
      </c>
      <c r="B39" s="209">
        <f>ROUNDUP(0.1*B37,0)</f>
        <v>251</v>
      </c>
      <c r="C39" s="261">
        <v>292.2</v>
      </c>
      <c r="D39" s="261">
        <v>339</v>
      </c>
      <c r="E39" s="210">
        <v>394</v>
      </c>
      <c r="F39" s="210">
        <v>456</v>
      </c>
      <c r="G39" s="210">
        <v>529</v>
      </c>
      <c r="H39" s="211">
        <v>612</v>
      </c>
      <c r="I39" s="220"/>
      <c r="J39" s="255">
        <v>2015</v>
      </c>
      <c r="K39" s="205">
        <f>E37</f>
        <v>3940</v>
      </c>
      <c r="L39" s="75">
        <f>E40</f>
        <v>721</v>
      </c>
      <c r="M39" s="75">
        <f>E41</f>
        <v>3219</v>
      </c>
      <c r="N39" s="206">
        <f t="shared" si="14"/>
        <v>1384.32</v>
      </c>
      <c r="O39" s="206">
        <f t="shared" si="15"/>
        <v>231.76799999999997</v>
      </c>
      <c r="P39" s="208">
        <f t="shared" si="16"/>
        <v>1616.088</v>
      </c>
      <c r="Q39" s="208">
        <v>6837.4</v>
      </c>
    </row>
    <row r="40" spans="1:19" x14ac:dyDescent="0.25">
      <c r="A40" s="236" t="s">
        <v>1783</v>
      </c>
      <c r="B40" s="213"/>
      <c r="C40" s="256"/>
      <c r="D40" s="257"/>
      <c r="E40" s="206">
        <f>ROUNDUP((D38*0.2)+(E36*0.2),0)</f>
        <v>721</v>
      </c>
      <c r="F40" s="206">
        <f>E40+(F36*0.2)</f>
        <v>846.2</v>
      </c>
      <c r="G40" s="206">
        <f>ROUNDUP(F40+(G36*0.2),0)</f>
        <v>990</v>
      </c>
      <c r="H40" s="208">
        <f>ROUNDUP(G40+(H36*0.2),0)</f>
        <v>1156</v>
      </c>
      <c r="J40" s="212">
        <v>2016</v>
      </c>
      <c r="K40" s="205">
        <f>F37</f>
        <v>4566</v>
      </c>
      <c r="L40" s="75">
        <f>F40</f>
        <v>846.2</v>
      </c>
      <c r="M40" s="75">
        <f>F41</f>
        <v>3719.8</v>
      </c>
      <c r="N40" s="206">
        <f t="shared" si="14"/>
        <v>1624.704</v>
      </c>
      <c r="O40" s="206">
        <f t="shared" si="15"/>
        <v>267.82560000000001</v>
      </c>
      <c r="P40" s="208">
        <f t="shared" si="16"/>
        <v>1892.5295999999998</v>
      </c>
      <c r="Q40" s="208">
        <v>7923.4</v>
      </c>
    </row>
    <row r="41" spans="1:19" ht="15.75" thickBot="1" x14ac:dyDescent="0.3">
      <c r="A41" s="237" t="s">
        <v>1784</v>
      </c>
      <c r="B41" s="215"/>
      <c r="C41" s="258"/>
      <c r="D41" s="258"/>
      <c r="E41" s="216">
        <f>ROUNDDOWN(D39+(D38*0.8)+(E36*0.8),0)</f>
        <v>3219</v>
      </c>
      <c r="F41" s="216">
        <f>E41+(F36*0.8)</f>
        <v>3719.8</v>
      </c>
      <c r="G41" s="216">
        <f>ROUNDDOWN(F41+(G36*0.8),0)</f>
        <v>4295</v>
      </c>
      <c r="H41" s="226">
        <f>ROUNDDOWN(G41+(H36*0.8),0)</f>
        <v>4956</v>
      </c>
      <c r="J41" s="212">
        <v>2017</v>
      </c>
      <c r="K41" s="205">
        <f>G37</f>
        <v>5285</v>
      </c>
      <c r="L41" s="75">
        <f>G40</f>
        <v>990</v>
      </c>
      <c r="M41" s="75">
        <f>G41</f>
        <v>4295</v>
      </c>
      <c r="N41" s="206">
        <f t="shared" si="14"/>
        <v>1900.8</v>
      </c>
      <c r="O41" s="206">
        <f t="shared" si="15"/>
        <v>309.23999999999995</v>
      </c>
      <c r="P41" s="208">
        <f t="shared" si="16"/>
        <v>2210.04</v>
      </c>
      <c r="Q41" s="208">
        <v>9170.1</v>
      </c>
    </row>
    <row r="42" spans="1:19" ht="15.75" thickBot="1" x14ac:dyDescent="0.3">
      <c r="A42" s="238" t="s">
        <v>1788</v>
      </c>
      <c r="C42" s="239"/>
      <c r="D42" s="8"/>
      <c r="E42" s="240"/>
      <c r="F42" s="240"/>
      <c r="G42" s="8"/>
      <c r="H42" s="241"/>
      <c r="J42" s="223">
        <v>2018</v>
      </c>
      <c r="K42" s="224">
        <f>H37</f>
        <v>6112</v>
      </c>
      <c r="L42" s="77">
        <f>H40</f>
        <v>1156</v>
      </c>
      <c r="M42" s="77">
        <f>H41</f>
        <v>4956</v>
      </c>
      <c r="N42" s="216">
        <f t="shared" si="14"/>
        <v>2219.52</v>
      </c>
      <c r="O42" s="216">
        <f>M42*0.072</f>
        <v>356.83199999999999</v>
      </c>
      <c r="P42" s="226">
        <f>SUM(N42:O42)</f>
        <v>2576.3519999999999</v>
      </c>
      <c r="Q42" s="226">
        <v>10606</v>
      </c>
      <c r="R42" s="218">
        <f>(H37-B37)/B37</f>
        <v>1.4360302909525708</v>
      </c>
      <c r="S42" s="219" t="s">
        <v>1785</v>
      </c>
    </row>
    <row r="43" spans="1:19" x14ac:dyDescent="0.25">
      <c r="A43" s="242" t="s">
        <v>1789</v>
      </c>
      <c r="C43" s="8"/>
      <c r="D43" s="8"/>
      <c r="E43" s="8"/>
      <c r="F43" s="240"/>
      <c r="G43" s="8"/>
      <c r="H43" s="239"/>
      <c r="J43" s="243"/>
      <c r="K43" s="244"/>
      <c r="L43" s="245"/>
      <c r="M43" s="246"/>
      <c r="N43" s="244"/>
      <c r="O43" s="244"/>
      <c r="Q43" s="222"/>
      <c r="R43" s="247">
        <f>1-(P42/Q36)</f>
        <v>0.40833363953701995</v>
      </c>
      <c r="S43" s="11" t="s">
        <v>1795</v>
      </c>
    </row>
    <row r="44" spans="1:19" x14ac:dyDescent="0.25">
      <c r="A44" s="67" t="s">
        <v>1790</v>
      </c>
      <c r="Q44" s="222"/>
    </row>
    <row r="45" spans="1:19" x14ac:dyDescent="0.25">
      <c r="A45" s="74" t="s">
        <v>1791</v>
      </c>
      <c r="Q45" s="222"/>
    </row>
    <row r="46" spans="1:19" x14ac:dyDescent="0.25">
      <c r="A46" s="248" t="s">
        <v>1792</v>
      </c>
      <c r="Q46" s="222"/>
    </row>
    <row r="47" spans="1:19" x14ac:dyDescent="0.25">
      <c r="A47" s="249" t="s">
        <v>1793</v>
      </c>
      <c r="Q47" s="222"/>
    </row>
    <row r="48" spans="1:19" x14ac:dyDescent="0.25">
      <c r="Q48" s="222"/>
    </row>
    <row r="49" spans="1:19" ht="15.75" thickBot="1" x14ac:dyDescent="0.3">
      <c r="A49" s="184" t="s">
        <v>1796</v>
      </c>
      <c r="B49" s="185"/>
      <c r="C49" s="185"/>
      <c r="D49" s="185"/>
      <c r="E49" s="185"/>
      <c r="F49" s="185"/>
      <c r="G49" s="185"/>
      <c r="H49" s="185"/>
      <c r="I49" s="185"/>
      <c r="J49" s="185"/>
      <c r="K49" s="185"/>
      <c r="L49" s="185"/>
      <c r="M49" s="185"/>
      <c r="N49" s="185"/>
      <c r="O49" s="185"/>
      <c r="P49" s="185"/>
      <c r="Q49" s="250"/>
    </row>
    <row r="50" spans="1:19" ht="15.75" thickBot="1" x14ac:dyDescent="0.3">
      <c r="A50" s="186" t="s">
        <v>1771</v>
      </c>
      <c r="B50" s="37">
        <v>2012</v>
      </c>
      <c r="C50" s="187">
        <v>2013</v>
      </c>
      <c r="D50" s="188">
        <v>2014</v>
      </c>
      <c r="E50" s="251">
        <v>2015</v>
      </c>
      <c r="F50" s="188">
        <v>2016</v>
      </c>
      <c r="G50" s="188">
        <v>2017</v>
      </c>
      <c r="H50" s="189">
        <v>2018</v>
      </c>
      <c r="J50" s="37" t="s">
        <v>1703</v>
      </c>
      <c r="K50" s="38" t="s">
        <v>1772</v>
      </c>
      <c r="L50" s="38" t="s">
        <v>1773</v>
      </c>
      <c r="M50" s="38" t="s">
        <v>1774</v>
      </c>
      <c r="N50" s="38" t="s">
        <v>1775</v>
      </c>
      <c r="O50" s="38" t="s">
        <v>1776</v>
      </c>
      <c r="P50" s="96" t="s">
        <v>1777</v>
      </c>
      <c r="Q50" s="231" t="s">
        <v>1778</v>
      </c>
    </row>
    <row r="51" spans="1:19" x14ac:dyDescent="0.25">
      <c r="A51" s="193" t="s">
        <v>1779</v>
      </c>
      <c r="B51" s="194"/>
      <c r="C51" s="195">
        <f t="shared" ref="C51:H51" si="17">C52-B52</f>
        <v>554</v>
      </c>
      <c r="D51" s="195">
        <f t="shared" si="17"/>
        <v>636</v>
      </c>
      <c r="E51" s="195">
        <f t="shared" si="17"/>
        <v>732</v>
      </c>
      <c r="F51" s="195">
        <f t="shared" si="17"/>
        <v>841</v>
      </c>
      <c r="G51" s="195">
        <f t="shared" si="17"/>
        <v>965</v>
      </c>
      <c r="H51" s="196">
        <f t="shared" si="17"/>
        <v>1112</v>
      </c>
      <c r="J51" s="193">
        <v>2012</v>
      </c>
      <c r="K51" s="233">
        <f>B52</f>
        <v>3371</v>
      </c>
      <c r="L51" s="76">
        <f>B53</f>
        <v>2225</v>
      </c>
      <c r="M51" s="76">
        <f>B54</f>
        <v>1146</v>
      </c>
      <c r="N51" s="76">
        <f>L51*1.92</f>
        <v>4272</v>
      </c>
      <c r="O51" s="234">
        <f>M51*0.072</f>
        <v>82.512</v>
      </c>
      <c r="P51" s="235">
        <f>SUM(N51:O51)</f>
        <v>4354.5119999999997</v>
      </c>
      <c r="Q51" s="201">
        <v>4354.3999999999996</v>
      </c>
    </row>
    <row r="52" spans="1:19" x14ac:dyDescent="0.25">
      <c r="A52" s="202" t="s">
        <v>1780</v>
      </c>
      <c r="B52" s="39">
        <v>3371</v>
      </c>
      <c r="C52" s="75">
        <v>3925</v>
      </c>
      <c r="D52" s="75">
        <v>4561</v>
      </c>
      <c r="E52" s="75">
        <v>5293</v>
      </c>
      <c r="F52" s="75">
        <v>6134</v>
      </c>
      <c r="G52" s="75">
        <v>7099</v>
      </c>
      <c r="H52" s="203">
        <v>8211</v>
      </c>
      <c r="J52" s="204">
        <v>2013</v>
      </c>
      <c r="K52" s="205">
        <f>C52</f>
        <v>3925</v>
      </c>
      <c r="L52" s="75">
        <f>C55</f>
        <v>2336</v>
      </c>
      <c r="M52" s="75">
        <f>C56</f>
        <v>1589</v>
      </c>
      <c r="N52" s="206">
        <f t="shared" ref="N52:N57" si="18">L52*1.92</f>
        <v>4485.12</v>
      </c>
      <c r="O52" s="206">
        <f t="shared" ref="O52:O56" si="19">M52*0.072</f>
        <v>114.40799999999999</v>
      </c>
      <c r="P52" s="208">
        <f t="shared" ref="P52:P56" si="20">SUM(N52:O52)</f>
        <v>4599.5280000000002</v>
      </c>
      <c r="Q52" s="208">
        <v>5069.7</v>
      </c>
    </row>
    <row r="53" spans="1:19" x14ac:dyDescent="0.25">
      <c r="A53" s="202" t="s">
        <v>1781</v>
      </c>
      <c r="B53" s="39">
        <v>2225</v>
      </c>
      <c r="C53" s="253">
        <v>2590</v>
      </c>
      <c r="D53" s="253">
        <v>3010</v>
      </c>
      <c r="E53" s="253">
        <v>3494</v>
      </c>
      <c r="F53" s="253">
        <v>4049</v>
      </c>
      <c r="G53" s="253">
        <v>4686</v>
      </c>
      <c r="H53" s="254">
        <v>5420</v>
      </c>
      <c r="J53" s="212">
        <v>2014</v>
      </c>
      <c r="K53" s="205">
        <f>D52</f>
        <v>4561</v>
      </c>
      <c r="L53" s="75">
        <f>D55</f>
        <v>2340</v>
      </c>
      <c r="M53" s="75">
        <f>D56</f>
        <v>2221</v>
      </c>
      <c r="N53" s="206">
        <f t="shared" si="18"/>
        <v>4492.8</v>
      </c>
      <c r="O53" s="206">
        <f t="shared" si="19"/>
        <v>159.91199999999998</v>
      </c>
      <c r="P53" s="208">
        <f t="shared" si="20"/>
        <v>4652.7120000000004</v>
      </c>
      <c r="Q53" s="208">
        <v>5891.3</v>
      </c>
    </row>
    <row r="54" spans="1:19" x14ac:dyDescent="0.25">
      <c r="A54" s="202" t="s">
        <v>1782</v>
      </c>
      <c r="B54" s="39">
        <v>1146</v>
      </c>
      <c r="C54" s="253">
        <v>1335</v>
      </c>
      <c r="D54" s="253">
        <v>1551</v>
      </c>
      <c r="E54" s="253">
        <v>1799</v>
      </c>
      <c r="F54" s="253">
        <v>2086</v>
      </c>
      <c r="G54" s="253">
        <v>2413</v>
      </c>
      <c r="H54" s="254">
        <v>2791</v>
      </c>
      <c r="J54" s="255">
        <v>2015</v>
      </c>
      <c r="K54" s="205">
        <f>E52</f>
        <v>5293</v>
      </c>
      <c r="L54" s="75">
        <f>E55</f>
        <v>706</v>
      </c>
      <c r="M54" s="75">
        <f>E56</f>
        <v>4587</v>
      </c>
      <c r="N54" s="206">
        <f t="shared" si="18"/>
        <v>1355.52</v>
      </c>
      <c r="O54" s="206">
        <f t="shared" si="19"/>
        <v>330.26399999999995</v>
      </c>
      <c r="P54" s="208">
        <f t="shared" si="20"/>
        <v>1685.7839999999999</v>
      </c>
      <c r="Q54" s="208">
        <v>6837.4</v>
      </c>
    </row>
    <row r="55" spans="1:19" x14ac:dyDescent="0.25">
      <c r="A55" s="202" t="s">
        <v>1783</v>
      </c>
      <c r="B55" s="213"/>
      <c r="C55" s="206">
        <f>ROUNDUP(B53+(C51*0.2),0)</f>
        <v>2336</v>
      </c>
      <c r="D55" s="206">
        <f>ROUNDDOWN((B53*(1-(0.069*0.8))+(D51*0.2)+(C51*0.2)),0)</f>
        <v>2340</v>
      </c>
      <c r="E55" s="206">
        <f>ROUNDDOWN(((D55+(E51*0.2))-(0.8*B53)),0)</f>
        <v>706</v>
      </c>
      <c r="F55" s="206">
        <f>ROUNDDOWN(E55+(F51*0.2),0)</f>
        <v>874</v>
      </c>
      <c r="G55" s="206">
        <f>ROUNDUP(F55+(G51*0.2),0)</f>
        <v>1067</v>
      </c>
      <c r="H55" s="208">
        <f>ROUNDDOWN(G55+(H51*0.2),0)</f>
        <v>1289</v>
      </c>
      <c r="J55" s="212">
        <v>2016</v>
      </c>
      <c r="K55" s="205">
        <f>F52</f>
        <v>6134</v>
      </c>
      <c r="L55" s="75">
        <f>F55</f>
        <v>874</v>
      </c>
      <c r="M55" s="75">
        <f>F56</f>
        <v>5260</v>
      </c>
      <c r="N55" s="206">
        <f t="shared" si="18"/>
        <v>1678.08</v>
      </c>
      <c r="O55" s="206">
        <f t="shared" si="19"/>
        <v>378.71999999999997</v>
      </c>
      <c r="P55" s="208">
        <f t="shared" si="20"/>
        <v>2056.7999999999997</v>
      </c>
      <c r="Q55" s="208">
        <v>7923.4</v>
      </c>
    </row>
    <row r="56" spans="1:19" ht="15.75" thickBot="1" x14ac:dyDescent="0.3">
      <c r="A56" s="214" t="s">
        <v>1784</v>
      </c>
      <c r="B56" s="215"/>
      <c r="C56" s="216">
        <f>ROUNDDOWN(B54+(C51*0.8),0)</f>
        <v>1589</v>
      </c>
      <c r="D56" s="216">
        <f>ROUNDUP(C56+(D51*0.8)+(B53-(B53*(1-(0.069*0.8)))),0)</f>
        <v>2221</v>
      </c>
      <c r="E56" s="216">
        <f>ROUNDUP((D56+(E51*0.8))+(0.8*B53),0)</f>
        <v>4587</v>
      </c>
      <c r="F56" s="216">
        <f>ROUNDUP((E56+(F51*0.8)),0)</f>
        <v>5260</v>
      </c>
      <c r="G56" s="216">
        <f>ROUNDDOWN(F56+(G51*0.8),0)</f>
        <v>6032</v>
      </c>
      <c r="H56" s="226">
        <f>ROUNDUP(G56+(H51*0.8),0)</f>
        <v>6922</v>
      </c>
      <c r="J56" s="212">
        <v>2017</v>
      </c>
      <c r="K56" s="205">
        <f>G52</f>
        <v>7099</v>
      </c>
      <c r="L56" s="75">
        <f>G55</f>
        <v>1067</v>
      </c>
      <c r="M56" s="75">
        <f>G56</f>
        <v>6032</v>
      </c>
      <c r="N56" s="206">
        <f t="shared" si="18"/>
        <v>2048.64</v>
      </c>
      <c r="O56" s="206">
        <f t="shared" si="19"/>
        <v>434.30399999999997</v>
      </c>
      <c r="P56" s="208">
        <f t="shared" si="20"/>
        <v>2482.944</v>
      </c>
      <c r="Q56" s="208">
        <v>9170.1</v>
      </c>
    </row>
    <row r="57" spans="1:19" ht="15.75" thickBot="1" x14ac:dyDescent="0.3">
      <c r="B57" s="220"/>
      <c r="C57" s="221"/>
      <c r="D57" s="221"/>
      <c r="E57" s="221"/>
      <c r="F57" s="221"/>
      <c r="G57" s="221"/>
      <c r="H57" s="221"/>
      <c r="I57" s="222"/>
      <c r="J57" s="223">
        <v>2018</v>
      </c>
      <c r="K57" s="224">
        <f>H52</f>
        <v>8211</v>
      </c>
      <c r="L57" s="216">
        <f>H55</f>
        <v>1289</v>
      </c>
      <c r="M57" s="77">
        <f>H56</f>
        <v>6922</v>
      </c>
      <c r="N57" s="216">
        <f t="shared" si="18"/>
        <v>2474.88</v>
      </c>
      <c r="O57" s="216">
        <f>M57*0.072</f>
        <v>498.38399999999996</v>
      </c>
      <c r="P57" s="226">
        <f>SUM(N57:O57)</f>
        <v>2973.2640000000001</v>
      </c>
      <c r="Q57" s="226">
        <v>10606</v>
      </c>
      <c r="R57" s="218">
        <f>(H52-B52)/B52</f>
        <v>1.4357757342035005</v>
      </c>
      <c r="S57" s="219" t="s">
        <v>1785</v>
      </c>
    </row>
    <row r="58" spans="1:19" ht="15.75" thickBot="1" x14ac:dyDescent="0.3">
      <c r="H58" s="220"/>
      <c r="I58" s="220"/>
      <c r="J58" s="220"/>
      <c r="K58" s="259"/>
      <c r="L58" s="259"/>
      <c r="M58" s="260"/>
      <c r="N58" s="259"/>
      <c r="O58" s="259"/>
      <c r="Q58" s="222"/>
      <c r="R58" s="227">
        <f>1-(P57/Q51)</f>
        <v>0.31718170126768319</v>
      </c>
      <c r="S58" s="11" t="s">
        <v>1795</v>
      </c>
    </row>
    <row r="59" spans="1:19" ht="15.75" thickBot="1" x14ac:dyDescent="0.3">
      <c r="A59" s="230" t="s">
        <v>1787</v>
      </c>
      <c r="B59" s="37">
        <v>2012</v>
      </c>
      <c r="C59" s="187">
        <v>2013</v>
      </c>
      <c r="D59" s="188">
        <v>2014</v>
      </c>
      <c r="E59" s="251">
        <v>2015</v>
      </c>
      <c r="F59" s="188">
        <v>2016</v>
      </c>
      <c r="G59" s="188">
        <v>2017</v>
      </c>
      <c r="H59" s="189">
        <v>2018</v>
      </c>
      <c r="J59" s="37" t="s">
        <v>1703</v>
      </c>
      <c r="K59" s="38" t="s">
        <v>1772</v>
      </c>
      <c r="L59" s="38" t="s">
        <v>1773</v>
      </c>
      <c r="M59" s="38" t="s">
        <v>1774</v>
      </c>
      <c r="N59" s="38" t="s">
        <v>1775</v>
      </c>
      <c r="O59" s="38" t="s">
        <v>1776</v>
      </c>
      <c r="P59" s="96" t="s">
        <v>1777</v>
      </c>
      <c r="Q59" s="231" t="s">
        <v>1778</v>
      </c>
    </row>
    <row r="60" spans="1:19" x14ac:dyDescent="0.25">
      <c r="A60" s="232" t="s">
        <v>1779</v>
      </c>
      <c r="B60" s="194"/>
      <c r="C60" s="195">
        <f t="shared" ref="C60:H60" si="21">C61-B61</f>
        <v>413</v>
      </c>
      <c r="D60" s="195">
        <f t="shared" si="21"/>
        <v>473</v>
      </c>
      <c r="E60" s="195">
        <f t="shared" si="21"/>
        <v>545</v>
      </c>
      <c r="F60" s="195">
        <f t="shared" si="21"/>
        <v>626</v>
      </c>
      <c r="G60" s="195">
        <f t="shared" si="21"/>
        <v>719</v>
      </c>
      <c r="H60" s="196">
        <f t="shared" si="21"/>
        <v>827</v>
      </c>
      <c r="I60" s="220"/>
      <c r="J60" s="193">
        <v>2012</v>
      </c>
      <c r="K60" s="233">
        <f>B61</f>
        <v>2509</v>
      </c>
      <c r="L60" s="234">
        <f>B62</f>
        <v>2258</v>
      </c>
      <c r="M60" s="234">
        <f>B63</f>
        <v>251</v>
      </c>
      <c r="N60" s="234">
        <f>L60*1.92</f>
        <v>4335.3599999999997</v>
      </c>
      <c r="O60" s="234">
        <f>M60*0.072</f>
        <v>18.071999999999999</v>
      </c>
      <c r="P60" s="235">
        <f>SUM(N60:O60)</f>
        <v>4353.4319999999998</v>
      </c>
      <c r="Q60" s="201">
        <v>4354.3999999999996</v>
      </c>
    </row>
    <row r="61" spans="1:19" x14ac:dyDescent="0.25">
      <c r="A61" s="236" t="s">
        <v>1780</v>
      </c>
      <c r="B61" s="39">
        <v>2509</v>
      </c>
      <c r="C61" s="75">
        <v>2922</v>
      </c>
      <c r="D61" s="75">
        <v>3395</v>
      </c>
      <c r="E61" s="75">
        <v>3940</v>
      </c>
      <c r="F61" s="75">
        <v>4566</v>
      </c>
      <c r="G61" s="75">
        <v>5285</v>
      </c>
      <c r="H61" s="203">
        <v>6112</v>
      </c>
      <c r="I61" s="220"/>
      <c r="J61" s="204">
        <v>2013</v>
      </c>
      <c r="K61" s="205">
        <f>C61</f>
        <v>2922</v>
      </c>
      <c r="L61" s="75">
        <f>C64</f>
        <v>2341</v>
      </c>
      <c r="M61" s="75">
        <f>C65</f>
        <v>581</v>
      </c>
      <c r="N61" s="206">
        <f t="shared" ref="N61:N66" si="22">L61*1.92</f>
        <v>4494.72</v>
      </c>
      <c r="O61" s="206">
        <f t="shared" ref="O61:O65" si="23">M61*0.072</f>
        <v>41.831999999999994</v>
      </c>
      <c r="P61" s="208">
        <f t="shared" ref="P61:P65" si="24">SUM(N61:O61)</f>
        <v>4536.5520000000006</v>
      </c>
      <c r="Q61" s="208">
        <v>5069.7</v>
      </c>
    </row>
    <row r="62" spans="1:19" x14ac:dyDescent="0.25">
      <c r="A62" s="236" t="s">
        <v>1781</v>
      </c>
      <c r="B62" s="209">
        <v>2258</v>
      </c>
      <c r="C62" s="210">
        <v>2629.8</v>
      </c>
      <c r="D62" s="210">
        <v>3056</v>
      </c>
      <c r="E62" s="210">
        <v>3546</v>
      </c>
      <c r="F62" s="210">
        <v>4110</v>
      </c>
      <c r="G62" s="210">
        <v>4756</v>
      </c>
      <c r="H62" s="211">
        <v>5500</v>
      </c>
      <c r="I62" s="220"/>
      <c r="J62" s="212">
        <v>2014</v>
      </c>
      <c r="K62" s="205">
        <f>D61</f>
        <v>3395</v>
      </c>
      <c r="L62" s="75">
        <f>D64</f>
        <v>2311</v>
      </c>
      <c r="M62" s="75">
        <f>D65</f>
        <v>1084</v>
      </c>
      <c r="N62" s="206">
        <f t="shared" si="22"/>
        <v>4437.12</v>
      </c>
      <c r="O62" s="206">
        <f t="shared" si="23"/>
        <v>78.047999999999988</v>
      </c>
      <c r="P62" s="208">
        <f t="shared" si="24"/>
        <v>4515.1679999999997</v>
      </c>
      <c r="Q62" s="208">
        <v>5891.3</v>
      </c>
    </row>
    <row r="63" spans="1:19" x14ac:dyDescent="0.25">
      <c r="A63" s="236" t="s">
        <v>1782</v>
      </c>
      <c r="B63" s="209">
        <v>251</v>
      </c>
      <c r="C63" s="210">
        <v>292.2</v>
      </c>
      <c r="D63" s="210">
        <v>339</v>
      </c>
      <c r="E63" s="210">
        <v>394</v>
      </c>
      <c r="F63" s="210">
        <v>456</v>
      </c>
      <c r="G63" s="210">
        <v>529</v>
      </c>
      <c r="H63" s="211">
        <v>612</v>
      </c>
      <c r="I63" s="220"/>
      <c r="J63" s="255">
        <v>2015</v>
      </c>
      <c r="K63" s="205">
        <f>E61</f>
        <v>3940</v>
      </c>
      <c r="L63" s="75">
        <f>E64</f>
        <v>613</v>
      </c>
      <c r="M63" s="75">
        <f>E65</f>
        <v>3327</v>
      </c>
      <c r="N63" s="206">
        <f t="shared" si="22"/>
        <v>1176.96</v>
      </c>
      <c r="O63" s="206">
        <f t="shared" si="23"/>
        <v>239.54399999999998</v>
      </c>
      <c r="P63" s="208">
        <f t="shared" si="24"/>
        <v>1416.5039999999999</v>
      </c>
      <c r="Q63" s="208">
        <v>6837.4</v>
      </c>
    </row>
    <row r="64" spans="1:19" x14ac:dyDescent="0.25">
      <c r="A64" s="236" t="s">
        <v>1783</v>
      </c>
      <c r="B64" s="213"/>
      <c r="C64" s="206">
        <f>ROUNDUP(B62+(C60*0.2),0)</f>
        <v>2341</v>
      </c>
      <c r="D64" s="206">
        <f>ROUNDUP((B62*(1-(0.069*0.8))+(D60*0.2)+(C60*0.2)),0)</f>
        <v>2311</v>
      </c>
      <c r="E64" s="206">
        <f>ROUNDDOWN(((D64+(E60*0.2))-(0.8*B62)),0)</f>
        <v>613</v>
      </c>
      <c r="F64" s="206">
        <f>ROUNDDOWN(E64+(F60*0.2),0)</f>
        <v>738</v>
      </c>
      <c r="G64" s="206">
        <f>ROUNDUP(F64+(G60*0.2),0)</f>
        <v>882</v>
      </c>
      <c r="H64" s="208">
        <f>ROUNDUP(G64+(H60*0.2),0)</f>
        <v>1048</v>
      </c>
      <c r="J64" s="212">
        <v>2016</v>
      </c>
      <c r="K64" s="205">
        <f>F61</f>
        <v>4566</v>
      </c>
      <c r="L64" s="75">
        <f>F64</f>
        <v>738</v>
      </c>
      <c r="M64" s="75">
        <f>F65</f>
        <v>3828</v>
      </c>
      <c r="N64" s="206">
        <f t="shared" si="22"/>
        <v>1416.96</v>
      </c>
      <c r="O64" s="206">
        <f t="shared" si="23"/>
        <v>275.61599999999999</v>
      </c>
      <c r="P64" s="208">
        <f t="shared" si="24"/>
        <v>1692.576</v>
      </c>
      <c r="Q64" s="208">
        <v>7923.4</v>
      </c>
    </row>
    <row r="65" spans="1:19" ht="15.75" thickBot="1" x14ac:dyDescent="0.3">
      <c r="A65" s="237" t="s">
        <v>1784</v>
      </c>
      <c r="B65" s="215"/>
      <c r="C65" s="216">
        <f>ROUNDDOWN(B63+(C60*0.8),0)</f>
        <v>581</v>
      </c>
      <c r="D65" s="216">
        <f>ROUNDDOWN(C65+(D60*0.8)+(B62-(B62*(1-(0.069*0.8)))),0)</f>
        <v>1084</v>
      </c>
      <c r="E65" s="216">
        <f>ROUNDUP(((D65+(E60*0.8))+(B62*0.8)),0)</f>
        <v>3327</v>
      </c>
      <c r="F65" s="216">
        <f>ROUNDUP((E65+(F60*0.8)),0)</f>
        <v>3828</v>
      </c>
      <c r="G65" s="216">
        <f>ROUNDDOWN(F65+(G60*0.8),0)</f>
        <v>4403</v>
      </c>
      <c r="H65" s="226">
        <f>ROUNDDOWN(G65+(H60*0.8),0)</f>
        <v>5064</v>
      </c>
      <c r="J65" s="212">
        <v>2017</v>
      </c>
      <c r="K65" s="205">
        <f>G61</f>
        <v>5285</v>
      </c>
      <c r="L65" s="75">
        <f>G64</f>
        <v>882</v>
      </c>
      <c r="M65" s="75">
        <f>G65</f>
        <v>4403</v>
      </c>
      <c r="N65" s="206">
        <f t="shared" si="22"/>
        <v>1693.4399999999998</v>
      </c>
      <c r="O65" s="206">
        <f t="shared" si="23"/>
        <v>317.01599999999996</v>
      </c>
      <c r="P65" s="208">
        <f t="shared" si="24"/>
        <v>2010.4559999999997</v>
      </c>
      <c r="Q65" s="208">
        <v>9170.1</v>
      </c>
    </row>
    <row r="66" spans="1:19" ht="15.75" thickBot="1" x14ac:dyDescent="0.3">
      <c r="A66" s="238" t="s">
        <v>1788</v>
      </c>
      <c r="C66" s="262"/>
      <c r="D66" s="262"/>
      <c r="E66" s="262"/>
      <c r="F66" s="262"/>
      <c r="G66" s="262"/>
      <c r="H66" s="262"/>
      <c r="J66" s="223">
        <v>2018</v>
      </c>
      <c r="K66" s="224">
        <f>H61</f>
        <v>6112</v>
      </c>
      <c r="L66" s="77">
        <f>H64</f>
        <v>1048</v>
      </c>
      <c r="M66" s="77">
        <f>H65</f>
        <v>5064</v>
      </c>
      <c r="N66" s="216">
        <f t="shared" si="22"/>
        <v>2012.1599999999999</v>
      </c>
      <c r="O66" s="216">
        <f>M66*0.072</f>
        <v>364.60799999999995</v>
      </c>
      <c r="P66" s="226">
        <f>SUM(N66:O66)</f>
        <v>2376.768</v>
      </c>
      <c r="Q66" s="226">
        <v>10606</v>
      </c>
      <c r="R66" s="218">
        <f>(H61-B61)/B61</f>
        <v>1.4360302909525708</v>
      </c>
      <c r="S66" s="219" t="s">
        <v>1785</v>
      </c>
    </row>
    <row r="67" spans="1:19" x14ac:dyDescent="0.25">
      <c r="A67" s="242" t="s">
        <v>1789</v>
      </c>
      <c r="C67" s="8"/>
      <c r="D67" s="8"/>
      <c r="E67" s="8"/>
      <c r="F67" s="240"/>
      <c r="G67" s="8"/>
      <c r="H67" s="239"/>
      <c r="J67" s="243"/>
      <c r="K67" s="244"/>
      <c r="L67" s="245"/>
      <c r="M67" s="246"/>
      <c r="N67" s="244"/>
      <c r="O67" s="244"/>
      <c r="R67" s="247">
        <f>1-(P66/Q60)</f>
        <v>0.45416865699063014</v>
      </c>
      <c r="S67" s="11" t="s">
        <v>1795</v>
      </c>
    </row>
    <row r="68" spans="1:19" x14ac:dyDescent="0.25">
      <c r="A68" s="67" t="s">
        <v>1790</v>
      </c>
    </row>
    <row r="69" spans="1:19" x14ac:dyDescent="0.25">
      <c r="A69" s="74" t="s">
        <v>1791</v>
      </c>
    </row>
    <row r="70" spans="1:19" x14ac:dyDescent="0.25">
      <c r="A70" s="248" t="s">
        <v>1792</v>
      </c>
    </row>
    <row r="71" spans="1:19" x14ac:dyDescent="0.25">
      <c r="A71" s="249" t="s">
        <v>1793</v>
      </c>
    </row>
    <row r="74" spans="1:19" x14ac:dyDescent="0.25">
      <c r="Q74" s="74" t="s">
        <v>1702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19"/>
  <sheetViews>
    <sheetView topLeftCell="A1670" workbookViewId="0">
      <selection activeCell="G1699" sqref="G1699"/>
    </sheetView>
  </sheetViews>
  <sheetFormatPr defaultRowHeight="15" x14ac:dyDescent="0.25"/>
  <cols>
    <col min="1" max="1" width="11" style="30" bestFit="1" customWidth="1"/>
    <col min="2" max="2" width="11.7109375" bestFit="1" customWidth="1"/>
    <col min="3" max="3" width="11" bestFit="1" customWidth="1"/>
    <col min="7" max="7" width="10.42578125" bestFit="1" customWidth="1"/>
    <col min="10" max="10" width="10.140625" bestFit="1" customWidth="1"/>
    <col min="17" max="17" width="12.140625" bestFit="1" customWidth="1"/>
    <col min="18" max="18" width="10.140625" bestFit="1" customWidth="1"/>
    <col min="24" max="24" width="8.42578125" bestFit="1" customWidth="1"/>
  </cols>
  <sheetData>
    <row r="1" spans="1:30" ht="15.75" thickBot="1" x14ac:dyDescent="0.3">
      <c r="A1" s="122" t="s">
        <v>1720</v>
      </c>
      <c r="B1" s="123"/>
      <c r="C1" s="123"/>
      <c r="D1" s="123"/>
      <c r="E1" s="123"/>
      <c r="F1" s="123"/>
      <c r="G1" s="123"/>
      <c r="H1" s="123"/>
      <c r="I1" s="123"/>
      <c r="J1" s="123"/>
      <c r="K1" s="123"/>
      <c r="L1" s="123"/>
      <c r="M1" s="123"/>
      <c r="N1" s="123"/>
      <c r="O1" s="123"/>
      <c r="P1" s="123"/>
      <c r="Q1" s="124"/>
      <c r="R1" s="33">
        <v>2013</v>
      </c>
      <c r="S1" s="29">
        <v>2014</v>
      </c>
      <c r="T1" s="29">
        <v>2015</v>
      </c>
      <c r="U1" s="29">
        <v>2016</v>
      </c>
      <c r="V1" s="29">
        <v>2017</v>
      </c>
      <c r="W1" s="29">
        <v>2018</v>
      </c>
      <c r="X1" s="26">
        <v>2012</v>
      </c>
      <c r="Y1" s="29">
        <v>2013</v>
      </c>
      <c r="Z1" s="29">
        <v>2014</v>
      </c>
      <c r="AA1" s="26">
        <v>2015</v>
      </c>
      <c r="AB1" s="29">
        <v>2016</v>
      </c>
      <c r="AC1" s="29">
        <v>2017</v>
      </c>
      <c r="AD1" s="26">
        <v>2018</v>
      </c>
    </row>
    <row r="2" spans="1:30" x14ac:dyDescent="0.25">
      <c r="A2" s="35"/>
      <c r="B2" s="2"/>
      <c r="C2" s="35"/>
      <c r="D2" s="34"/>
      <c r="E2" s="34"/>
      <c r="F2" s="34"/>
      <c r="G2" s="34"/>
      <c r="H2" s="34"/>
      <c r="I2" s="2"/>
      <c r="J2" s="35"/>
      <c r="K2" s="34"/>
      <c r="L2" s="34"/>
      <c r="M2" s="34"/>
      <c r="N2" s="34"/>
      <c r="O2" s="34"/>
      <c r="P2" s="34"/>
      <c r="Q2" s="2"/>
      <c r="R2" s="3"/>
      <c r="S2" s="3"/>
      <c r="T2" s="3"/>
      <c r="U2" s="3"/>
      <c r="V2" s="3"/>
      <c r="W2" s="1"/>
      <c r="X2" s="73"/>
      <c r="Y2" s="41"/>
      <c r="Z2" s="41"/>
      <c r="AA2" s="73"/>
      <c r="AB2" s="41"/>
      <c r="AC2" s="41"/>
      <c r="AD2" s="73"/>
    </row>
    <row r="3" spans="1:30" ht="15.75" thickBot="1" x14ac:dyDescent="0.3">
      <c r="A3" s="31" t="s">
        <v>0</v>
      </c>
      <c r="B3" s="25" t="s">
        <v>1</v>
      </c>
      <c r="C3" s="31" t="s">
        <v>0</v>
      </c>
      <c r="D3" s="42" t="s">
        <v>2</v>
      </c>
      <c r="E3" s="42" t="s">
        <v>3</v>
      </c>
      <c r="F3" s="42" t="s">
        <v>4</v>
      </c>
      <c r="G3" s="42" t="s">
        <v>5</v>
      </c>
      <c r="H3" s="42" t="s">
        <v>6</v>
      </c>
      <c r="I3" s="25" t="s">
        <v>7</v>
      </c>
      <c r="J3" s="43" t="s">
        <v>8</v>
      </c>
      <c r="K3" s="44" t="s">
        <v>9</v>
      </c>
      <c r="L3" s="44" t="s">
        <v>10</v>
      </c>
      <c r="M3" s="44" t="s">
        <v>11</v>
      </c>
      <c r="N3" s="44" t="s">
        <v>12</v>
      </c>
      <c r="O3" s="44" t="s">
        <v>13</v>
      </c>
      <c r="P3" s="44" t="s">
        <v>14</v>
      </c>
      <c r="Q3" s="45" t="s">
        <v>15</v>
      </c>
      <c r="R3" s="43" t="s">
        <v>16</v>
      </c>
      <c r="S3" s="46" t="s">
        <v>16</v>
      </c>
      <c r="T3" s="46" t="s">
        <v>16</v>
      </c>
      <c r="U3" s="46" t="s">
        <v>16</v>
      </c>
      <c r="V3" s="46" t="s">
        <v>16</v>
      </c>
      <c r="W3" s="46" t="s">
        <v>16</v>
      </c>
      <c r="X3" s="46" t="s">
        <v>1701</v>
      </c>
      <c r="Y3" s="46" t="s">
        <v>1701</v>
      </c>
      <c r="Z3" s="46" t="s">
        <v>1701</v>
      </c>
      <c r="AA3" s="46" t="s">
        <v>1701</v>
      </c>
      <c r="AB3" s="46" t="s">
        <v>1701</v>
      </c>
      <c r="AC3" s="46" t="s">
        <v>1701</v>
      </c>
      <c r="AD3" s="46" t="s">
        <v>1701</v>
      </c>
    </row>
    <row r="4" spans="1:30" x14ac:dyDescent="0.25">
      <c r="A4" s="52" t="s">
        <v>353</v>
      </c>
      <c r="B4" s="53">
        <v>37813</v>
      </c>
      <c r="C4" s="54">
        <v>4301332433</v>
      </c>
      <c r="D4" s="55">
        <v>10</v>
      </c>
      <c r="E4" s="55">
        <v>1</v>
      </c>
      <c r="F4" s="55" t="s">
        <v>18</v>
      </c>
      <c r="G4" s="55" t="s">
        <v>32</v>
      </c>
      <c r="H4" s="55">
        <v>40.055070000000001</v>
      </c>
      <c r="I4" s="56">
        <v>-110.136799999999</v>
      </c>
      <c r="J4" s="54">
        <v>1</v>
      </c>
      <c r="K4" s="55">
        <v>365</v>
      </c>
      <c r="L4" s="55">
        <v>730</v>
      </c>
      <c r="M4" s="55">
        <v>1095</v>
      </c>
      <c r="N4" s="55">
        <v>1460</v>
      </c>
      <c r="O4" s="55">
        <v>1825</v>
      </c>
      <c r="P4" s="55">
        <v>2190</v>
      </c>
      <c r="Q4" s="57">
        <v>2.3290384453705478E-4</v>
      </c>
      <c r="R4" s="58">
        <v>0.91850318818418397</v>
      </c>
      <c r="S4" s="58">
        <v>0.84364810670451051</v>
      </c>
      <c r="T4" s="58">
        <v>0.77489347571364353</v>
      </c>
      <c r="U4" s="58">
        <v>0.71174212794610514</v>
      </c>
      <c r="V4" s="58">
        <v>0.65373741368349292</v>
      </c>
      <c r="W4" s="58">
        <v>0.60045989870357108</v>
      </c>
      <c r="X4" s="59">
        <f t="shared" ref="X4:X67" si="0">E4*0.001474544</f>
        <v>1.4745439999999999E-3</v>
      </c>
      <c r="Y4" s="59">
        <f t="shared" ref="Y4:AD4" si="1">R4*0.001474544</f>
        <v>1.3543733651178594E-3</v>
      </c>
      <c r="Z4" s="59">
        <f t="shared" si="1"/>
        <v>1.2439962538524957E-3</v>
      </c>
      <c r="AA4" s="59">
        <f t="shared" si="1"/>
        <v>1.1426145252526987E-3</v>
      </c>
      <c r="AB4" s="59">
        <f t="shared" si="1"/>
        <v>1.0494950843101616E-3</v>
      </c>
      <c r="AC4" s="59">
        <f t="shared" si="1"/>
        <v>9.6396458092251234E-4</v>
      </c>
      <c r="AD4" s="59">
        <f t="shared" si="1"/>
        <v>8.8540454087395848E-4</v>
      </c>
    </row>
    <row r="5" spans="1:30" x14ac:dyDescent="0.25">
      <c r="A5" s="52" t="s">
        <v>790</v>
      </c>
      <c r="B5" s="53">
        <v>39961</v>
      </c>
      <c r="C5" s="54">
        <v>4301334230</v>
      </c>
      <c r="D5" s="55">
        <v>38</v>
      </c>
      <c r="E5" s="55">
        <v>1</v>
      </c>
      <c r="F5" s="55" t="s">
        <v>18</v>
      </c>
      <c r="G5" s="55" t="s">
        <v>32</v>
      </c>
      <c r="H5" s="55">
        <v>40.075789999999898</v>
      </c>
      <c r="I5" s="56">
        <v>-110.187389999999</v>
      </c>
      <c r="J5" s="54">
        <v>1</v>
      </c>
      <c r="K5" s="55">
        <v>365</v>
      </c>
      <c r="L5" s="55">
        <v>730</v>
      </c>
      <c r="M5" s="55">
        <v>1095</v>
      </c>
      <c r="N5" s="55">
        <v>1460</v>
      </c>
      <c r="O5" s="55">
        <v>1825</v>
      </c>
      <c r="P5" s="55">
        <v>2190</v>
      </c>
      <c r="Q5" s="57">
        <v>2.3290384453705478E-4</v>
      </c>
      <c r="R5" s="58">
        <v>0.91850318818418397</v>
      </c>
      <c r="S5" s="58">
        <v>0.84364810670451051</v>
      </c>
      <c r="T5" s="58">
        <v>0.77489347571364353</v>
      </c>
      <c r="U5" s="58">
        <v>0.71174212794610514</v>
      </c>
      <c r="V5" s="58">
        <v>0.65373741368349292</v>
      </c>
      <c r="W5" s="58">
        <v>0.60045989870357108</v>
      </c>
      <c r="X5" s="59">
        <f t="shared" si="0"/>
        <v>1.4745439999999999E-3</v>
      </c>
      <c r="Y5" s="59">
        <f t="shared" ref="Y5:Y68" si="2">R5*0.001474544</f>
        <v>1.3543733651178594E-3</v>
      </c>
      <c r="Z5" s="59">
        <f t="shared" ref="Z5:Z68" si="3">S5*0.001474544</f>
        <v>1.2439962538524957E-3</v>
      </c>
      <c r="AA5" s="59">
        <f t="shared" ref="AA5:AA68" si="4">T5*0.001474544</f>
        <v>1.1426145252526987E-3</v>
      </c>
      <c r="AB5" s="59">
        <f t="shared" ref="AB5:AB68" si="5">U5*0.001474544</f>
        <v>1.0494950843101616E-3</v>
      </c>
      <c r="AC5" s="59">
        <f t="shared" ref="AC5:AC68" si="6">V5*0.001474544</f>
        <v>9.6396458092251234E-4</v>
      </c>
      <c r="AD5" s="59">
        <f t="shared" ref="AD5:AD68" si="7">W5*0.001474544</f>
        <v>8.8540454087395848E-4</v>
      </c>
    </row>
    <row r="6" spans="1:30" x14ac:dyDescent="0.25">
      <c r="A6" s="52" t="s">
        <v>298</v>
      </c>
      <c r="B6" s="53">
        <v>35948</v>
      </c>
      <c r="C6" s="54">
        <v>4304733081</v>
      </c>
      <c r="D6" s="55">
        <v>7</v>
      </c>
      <c r="E6" s="55">
        <v>4</v>
      </c>
      <c r="F6" s="55" t="s">
        <v>18</v>
      </c>
      <c r="G6" s="55" t="s">
        <v>19</v>
      </c>
      <c r="H6" s="55">
        <v>40.118670000000002</v>
      </c>
      <c r="I6" s="56">
        <v>-109.9654</v>
      </c>
      <c r="J6" s="54">
        <v>4</v>
      </c>
      <c r="K6" s="55">
        <v>365</v>
      </c>
      <c r="L6" s="55">
        <v>730</v>
      </c>
      <c r="M6" s="55">
        <v>1095</v>
      </c>
      <c r="N6" s="55">
        <v>1460</v>
      </c>
      <c r="O6" s="55">
        <v>1825</v>
      </c>
      <c r="P6" s="55">
        <v>2190</v>
      </c>
      <c r="Q6" s="57">
        <v>2.3290384453705478E-4</v>
      </c>
      <c r="R6" s="58">
        <v>3.6740127527367359</v>
      </c>
      <c r="S6" s="58">
        <v>3.3745924268180421</v>
      </c>
      <c r="T6" s="58">
        <v>3.0995739028545741</v>
      </c>
      <c r="U6" s="58">
        <v>2.8469685117844206</v>
      </c>
      <c r="V6" s="58">
        <v>2.6149496547339717</v>
      </c>
      <c r="W6" s="58">
        <v>2.4018395948142843</v>
      </c>
      <c r="X6" s="59">
        <f t="shared" si="0"/>
        <v>5.8981759999999998E-3</v>
      </c>
      <c r="Y6" s="59">
        <f t="shared" si="2"/>
        <v>5.4174934604714377E-3</v>
      </c>
      <c r="Z6" s="59">
        <f t="shared" si="3"/>
        <v>4.9759850154099828E-3</v>
      </c>
      <c r="AA6" s="59">
        <f t="shared" si="4"/>
        <v>4.5704581010107947E-3</v>
      </c>
      <c r="AB6" s="59">
        <f t="shared" si="5"/>
        <v>4.1979803372406465E-3</v>
      </c>
      <c r="AC6" s="59">
        <f t="shared" si="6"/>
        <v>3.8558583236900494E-3</v>
      </c>
      <c r="AD6" s="59">
        <f t="shared" si="7"/>
        <v>3.5416181634958339E-3</v>
      </c>
    </row>
    <row r="7" spans="1:30" x14ac:dyDescent="0.25">
      <c r="A7" s="52" t="s">
        <v>383</v>
      </c>
      <c r="B7" s="53">
        <v>38314</v>
      </c>
      <c r="C7" s="54">
        <v>4301332399</v>
      </c>
      <c r="D7" s="55">
        <v>4</v>
      </c>
      <c r="E7" s="55">
        <v>4</v>
      </c>
      <c r="F7" s="55" t="s">
        <v>18</v>
      </c>
      <c r="G7" s="55" t="s">
        <v>32</v>
      </c>
      <c r="H7" s="55">
        <v>40.033230000000003</v>
      </c>
      <c r="I7" s="56">
        <v>-110.19293</v>
      </c>
      <c r="J7" s="54">
        <v>4</v>
      </c>
      <c r="K7" s="55">
        <v>365</v>
      </c>
      <c r="L7" s="55">
        <v>730</v>
      </c>
      <c r="M7" s="55">
        <v>1095</v>
      </c>
      <c r="N7" s="55">
        <v>1460</v>
      </c>
      <c r="O7" s="55">
        <v>1825</v>
      </c>
      <c r="P7" s="55">
        <v>2190</v>
      </c>
      <c r="Q7" s="57">
        <v>2.3290384453705478E-4</v>
      </c>
      <c r="R7" s="58">
        <v>3.6740127527367359</v>
      </c>
      <c r="S7" s="58">
        <v>3.3745924268180421</v>
      </c>
      <c r="T7" s="58">
        <v>3.0995739028545741</v>
      </c>
      <c r="U7" s="58">
        <v>2.8469685117844206</v>
      </c>
      <c r="V7" s="58">
        <v>2.6149496547339717</v>
      </c>
      <c r="W7" s="58">
        <v>2.4018395948142843</v>
      </c>
      <c r="X7" s="59">
        <f t="shared" si="0"/>
        <v>5.8981759999999998E-3</v>
      </c>
      <c r="Y7" s="59">
        <f t="shared" si="2"/>
        <v>5.4174934604714377E-3</v>
      </c>
      <c r="Z7" s="59">
        <f t="shared" si="3"/>
        <v>4.9759850154099828E-3</v>
      </c>
      <c r="AA7" s="59">
        <f t="shared" si="4"/>
        <v>4.5704581010107947E-3</v>
      </c>
      <c r="AB7" s="59">
        <f t="shared" si="5"/>
        <v>4.1979803372406465E-3</v>
      </c>
      <c r="AC7" s="59">
        <f t="shared" si="6"/>
        <v>3.8558583236900494E-3</v>
      </c>
      <c r="AD7" s="59">
        <f t="shared" si="7"/>
        <v>3.5416181634958339E-3</v>
      </c>
    </row>
    <row r="8" spans="1:30" x14ac:dyDescent="0.25">
      <c r="A8" s="52" t="s">
        <v>412</v>
      </c>
      <c r="B8" s="53">
        <v>38619</v>
      </c>
      <c r="C8" s="54">
        <v>4301332669</v>
      </c>
      <c r="D8" s="55">
        <v>4</v>
      </c>
      <c r="E8" s="55">
        <v>4</v>
      </c>
      <c r="F8" s="55" t="s">
        <v>18</v>
      </c>
      <c r="G8" s="55" t="s">
        <v>32</v>
      </c>
      <c r="H8" s="55">
        <v>40.025680000000001</v>
      </c>
      <c r="I8" s="56">
        <v>-110.18279</v>
      </c>
      <c r="J8" s="54">
        <v>4</v>
      </c>
      <c r="K8" s="55">
        <v>365</v>
      </c>
      <c r="L8" s="55">
        <v>730</v>
      </c>
      <c r="M8" s="55">
        <v>1095</v>
      </c>
      <c r="N8" s="55">
        <v>1460</v>
      </c>
      <c r="O8" s="55">
        <v>1825</v>
      </c>
      <c r="P8" s="55">
        <v>2190</v>
      </c>
      <c r="Q8" s="57">
        <v>2.3290384453705478E-4</v>
      </c>
      <c r="R8" s="58">
        <v>3.6740127527367359</v>
      </c>
      <c r="S8" s="58">
        <v>3.3745924268180421</v>
      </c>
      <c r="T8" s="58">
        <v>3.0995739028545741</v>
      </c>
      <c r="U8" s="58">
        <v>2.8469685117844206</v>
      </c>
      <c r="V8" s="58">
        <v>2.6149496547339717</v>
      </c>
      <c r="W8" s="60">
        <v>2.4018395948142843</v>
      </c>
      <c r="X8" s="59">
        <f t="shared" si="0"/>
        <v>5.8981759999999998E-3</v>
      </c>
      <c r="Y8" s="59">
        <f t="shared" si="2"/>
        <v>5.4174934604714377E-3</v>
      </c>
      <c r="Z8" s="59">
        <f t="shared" si="3"/>
        <v>4.9759850154099828E-3</v>
      </c>
      <c r="AA8" s="59">
        <f t="shared" si="4"/>
        <v>4.5704581010107947E-3</v>
      </c>
      <c r="AB8" s="59">
        <f t="shared" si="5"/>
        <v>4.1979803372406465E-3</v>
      </c>
      <c r="AC8" s="59">
        <f t="shared" si="6"/>
        <v>3.8558583236900494E-3</v>
      </c>
      <c r="AD8" s="59">
        <f t="shared" si="7"/>
        <v>3.5416181634958339E-3</v>
      </c>
    </row>
    <row r="9" spans="1:30" x14ac:dyDescent="0.25">
      <c r="A9" s="52" t="s">
        <v>543</v>
      </c>
      <c r="B9" s="53">
        <v>39227</v>
      </c>
      <c r="C9" s="54">
        <v>4301333216</v>
      </c>
      <c r="D9" s="55">
        <v>366</v>
      </c>
      <c r="E9" s="55">
        <v>5</v>
      </c>
      <c r="F9" s="55" t="s">
        <v>18</v>
      </c>
      <c r="G9" s="55" t="s">
        <v>32</v>
      </c>
      <c r="H9" s="55">
        <v>40.037039999999898</v>
      </c>
      <c r="I9" s="56">
        <v>-110.295379999999</v>
      </c>
      <c r="J9" s="54">
        <v>5</v>
      </c>
      <c r="K9" s="55">
        <v>365</v>
      </c>
      <c r="L9" s="55">
        <v>730</v>
      </c>
      <c r="M9" s="55">
        <v>1095</v>
      </c>
      <c r="N9" s="55">
        <v>1460</v>
      </c>
      <c r="O9" s="55">
        <v>1825</v>
      </c>
      <c r="P9" s="55">
        <v>2190</v>
      </c>
      <c r="Q9" s="57">
        <v>2.3290384453705478E-4</v>
      </c>
      <c r="R9" s="58">
        <v>4.5925159409209195</v>
      </c>
      <c r="S9" s="58">
        <v>4.2182405335225521</v>
      </c>
      <c r="T9" s="58">
        <v>3.8744673785682178</v>
      </c>
      <c r="U9" s="58">
        <v>3.5587106397305259</v>
      </c>
      <c r="V9" s="58">
        <v>3.2686870684174645</v>
      </c>
      <c r="W9" s="60">
        <v>3.0022994935178553</v>
      </c>
      <c r="X9" s="59">
        <f t="shared" si="0"/>
        <v>7.3727199999999993E-3</v>
      </c>
      <c r="Y9" s="59">
        <f t="shared" si="2"/>
        <v>6.7718668255892962E-3</v>
      </c>
      <c r="Z9" s="59">
        <f t="shared" si="3"/>
        <v>6.2199812692624781E-3</v>
      </c>
      <c r="AA9" s="59">
        <f t="shared" si="4"/>
        <v>5.7130726262634938E-3</v>
      </c>
      <c r="AB9" s="59">
        <f t="shared" si="5"/>
        <v>5.2474754215508087E-3</v>
      </c>
      <c r="AC9" s="59">
        <f t="shared" si="6"/>
        <v>4.8198229046125616E-3</v>
      </c>
      <c r="AD9" s="59">
        <f t="shared" si="7"/>
        <v>4.4270227043697926E-3</v>
      </c>
    </row>
    <row r="10" spans="1:30" x14ac:dyDescent="0.25">
      <c r="A10" s="52" t="s">
        <v>262</v>
      </c>
      <c r="B10" s="53">
        <v>34270</v>
      </c>
      <c r="C10" s="54">
        <v>4301331394</v>
      </c>
      <c r="D10" s="55">
        <v>38</v>
      </c>
      <c r="E10" s="55">
        <v>6</v>
      </c>
      <c r="F10" s="55" t="s">
        <v>18</v>
      </c>
      <c r="G10" s="55" t="s">
        <v>32</v>
      </c>
      <c r="H10" s="55">
        <v>40.007820000000002</v>
      </c>
      <c r="I10" s="56">
        <v>-110.070089999999</v>
      </c>
      <c r="J10" s="54">
        <v>6</v>
      </c>
      <c r="K10" s="55">
        <v>365</v>
      </c>
      <c r="L10" s="55">
        <v>730</v>
      </c>
      <c r="M10" s="55">
        <v>1095</v>
      </c>
      <c r="N10" s="55">
        <v>1460</v>
      </c>
      <c r="O10" s="55">
        <v>1825</v>
      </c>
      <c r="P10" s="55">
        <v>2190</v>
      </c>
      <c r="Q10" s="57">
        <v>2.3290384453705478E-4</v>
      </c>
      <c r="R10" s="58">
        <v>5.5110191291051036</v>
      </c>
      <c r="S10" s="58">
        <v>5.0618886402270631</v>
      </c>
      <c r="T10" s="58">
        <v>4.649360854281861</v>
      </c>
      <c r="U10" s="58">
        <v>4.2704527676766304</v>
      </c>
      <c r="V10" s="58">
        <v>3.9224244821009577</v>
      </c>
      <c r="W10" s="60">
        <v>3.6027593922214267</v>
      </c>
      <c r="X10" s="59">
        <f t="shared" si="0"/>
        <v>8.8472640000000005E-3</v>
      </c>
      <c r="Y10" s="59">
        <f t="shared" si="2"/>
        <v>8.1262401907071548E-3</v>
      </c>
      <c r="Z10" s="59">
        <f t="shared" si="3"/>
        <v>7.4639775231149742E-3</v>
      </c>
      <c r="AA10" s="59">
        <f t="shared" si="4"/>
        <v>6.855687151516192E-3</v>
      </c>
      <c r="AB10" s="59">
        <f t="shared" si="5"/>
        <v>6.2969705058609693E-3</v>
      </c>
      <c r="AC10" s="59">
        <f t="shared" si="6"/>
        <v>5.7837874855350743E-3</v>
      </c>
      <c r="AD10" s="59">
        <f t="shared" si="7"/>
        <v>5.3124272452437513E-3</v>
      </c>
    </row>
    <row r="11" spans="1:30" x14ac:dyDescent="0.25">
      <c r="A11" s="52" t="s">
        <v>463</v>
      </c>
      <c r="B11" s="53">
        <v>38943</v>
      </c>
      <c r="C11" s="54">
        <v>4301333140</v>
      </c>
      <c r="D11" s="55">
        <v>366</v>
      </c>
      <c r="E11" s="55">
        <v>6</v>
      </c>
      <c r="F11" s="55" t="s">
        <v>18</v>
      </c>
      <c r="G11" s="55" t="s">
        <v>32</v>
      </c>
      <c r="H11" s="55">
        <v>40.047989999999899</v>
      </c>
      <c r="I11" s="56">
        <v>-110.52665</v>
      </c>
      <c r="J11" s="54">
        <v>6</v>
      </c>
      <c r="K11" s="55">
        <v>365</v>
      </c>
      <c r="L11" s="55">
        <v>730</v>
      </c>
      <c r="M11" s="55">
        <v>1095</v>
      </c>
      <c r="N11" s="55">
        <v>1460</v>
      </c>
      <c r="O11" s="55">
        <v>1825</v>
      </c>
      <c r="P11" s="55">
        <v>2190</v>
      </c>
      <c r="Q11" s="57">
        <v>2.3290384453705478E-4</v>
      </c>
      <c r="R11" s="58">
        <v>5.5110191291051036</v>
      </c>
      <c r="S11" s="58">
        <v>5.0618886402270631</v>
      </c>
      <c r="T11" s="58">
        <v>4.649360854281861</v>
      </c>
      <c r="U11" s="58">
        <v>4.2704527676766304</v>
      </c>
      <c r="V11" s="58">
        <v>3.9224244821009577</v>
      </c>
      <c r="W11" s="60">
        <v>3.6027593922214267</v>
      </c>
      <c r="X11" s="59">
        <f t="shared" si="0"/>
        <v>8.8472640000000005E-3</v>
      </c>
      <c r="Y11" s="59">
        <f t="shared" si="2"/>
        <v>8.1262401907071548E-3</v>
      </c>
      <c r="Z11" s="59">
        <f t="shared" si="3"/>
        <v>7.4639775231149742E-3</v>
      </c>
      <c r="AA11" s="59">
        <f t="shared" si="4"/>
        <v>6.855687151516192E-3</v>
      </c>
      <c r="AB11" s="59">
        <f t="shared" si="5"/>
        <v>6.2969705058609693E-3</v>
      </c>
      <c r="AC11" s="59">
        <f t="shared" si="6"/>
        <v>5.7837874855350743E-3</v>
      </c>
      <c r="AD11" s="59">
        <f t="shared" si="7"/>
        <v>5.3124272452437513E-3</v>
      </c>
    </row>
    <row r="12" spans="1:30" x14ac:dyDescent="0.25">
      <c r="A12" s="52" t="s">
        <v>1516</v>
      </c>
      <c r="B12" s="53">
        <v>41015</v>
      </c>
      <c r="C12" s="54">
        <v>4301350919</v>
      </c>
      <c r="D12" s="55">
        <v>24</v>
      </c>
      <c r="E12" s="55">
        <v>6</v>
      </c>
      <c r="F12" s="55" t="s">
        <v>18</v>
      </c>
      <c r="G12" s="55" t="s">
        <v>32</v>
      </c>
      <c r="H12" s="55">
        <v>40.21407</v>
      </c>
      <c r="I12" s="56">
        <v>-110.51808</v>
      </c>
      <c r="J12" s="54">
        <v>6</v>
      </c>
      <c r="K12" s="55">
        <v>365</v>
      </c>
      <c r="L12" s="55">
        <v>730</v>
      </c>
      <c r="M12" s="55">
        <v>1095</v>
      </c>
      <c r="N12" s="55">
        <v>1460</v>
      </c>
      <c r="O12" s="55">
        <v>1825</v>
      </c>
      <c r="P12" s="55">
        <v>2190</v>
      </c>
      <c r="Q12" s="57">
        <v>2.3290384453705478E-4</v>
      </c>
      <c r="R12" s="58">
        <v>5.5110191291051036</v>
      </c>
      <c r="S12" s="58">
        <v>5.0618886402270631</v>
      </c>
      <c r="T12" s="58">
        <v>4.649360854281861</v>
      </c>
      <c r="U12" s="58">
        <v>4.2704527676766304</v>
      </c>
      <c r="V12" s="58">
        <v>3.9224244821009577</v>
      </c>
      <c r="W12" s="60">
        <v>3.6027593922214267</v>
      </c>
      <c r="X12" s="59">
        <f t="shared" si="0"/>
        <v>8.8472640000000005E-3</v>
      </c>
      <c r="Y12" s="59">
        <f t="shared" si="2"/>
        <v>8.1262401907071548E-3</v>
      </c>
      <c r="Z12" s="59">
        <f t="shared" si="3"/>
        <v>7.4639775231149742E-3</v>
      </c>
      <c r="AA12" s="59">
        <f t="shared" si="4"/>
        <v>6.855687151516192E-3</v>
      </c>
      <c r="AB12" s="59">
        <f t="shared" si="5"/>
        <v>6.2969705058609693E-3</v>
      </c>
      <c r="AC12" s="59">
        <f t="shared" si="6"/>
        <v>5.7837874855350743E-3</v>
      </c>
      <c r="AD12" s="59">
        <f t="shared" si="7"/>
        <v>5.3124272452437513E-3</v>
      </c>
    </row>
    <row r="13" spans="1:30" x14ac:dyDescent="0.25">
      <c r="A13" s="52" t="s">
        <v>146</v>
      </c>
      <c r="B13" s="53">
        <v>30820</v>
      </c>
      <c r="C13" s="54">
        <v>4301330898</v>
      </c>
      <c r="D13" s="55">
        <v>220</v>
      </c>
      <c r="E13" s="55">
        <v>7</v>
      </c>
      <c r="F13" s="55" t="s">
        <v>18</v>
      </c>
      <c r="G13" s="55" t="s">
        <v>32</v>
      </c>
      <c r="H13" s="55">
        <v>40.319189999999899</v>
      </c>
      <c r="I13" s="56">
        <v>-110.36409</v>
      </c>
      <c r="J13" s="54">
        <v>7</v>
      </c>
      <c r="K13" s="55">
        <v>365</v>
      </c>
      <c r="L13" s="55">
        <v>730</v>
      </c>
      <c r="M13" s="55">
        <v>1095</v>
      </c>
      <c r="N13" s="55">
        <v>1460</v>
      </c>
      <c r="O13" s="55">
        <v>1825</v>
      </c>
      <c r="P13" s="55">
        <v>2190</v>
      </c>
      <c r="Q13" s="57">
        <v>2.3290384453705478E-4</v>
      </c>
      <c r="R13" s="58">
        <v>6.4295223172892877</v>
      </c>
      <c r="S13" s="58">
        <v>5.905536746931574</v>
      </c>
      <c r="T13" s="58">
        <v>5.4242543299955051</v>
      </c>
      <c r="U13" s="58">
        <v>4.9821948956227358</v>
      </c>
      <c r="V13" s="58">
        <v>4.5761618957844501</v>
      </c>
      <c r="W13" s="60">
        <v>4.2032192909249977</v>
      </c>
      <c r="X13" s="59">
        <f t="shared" si="0"/>
        <v>1.0321808E-2</v>
      </c>
      <c r="Y13" s="59">
        <f t="shared" si="2"/>
        <v>9.4806135558250151E-3</v>
      </c>
      <c r="Z13" s="59">
        <f t="shared" si="3"/>
        <v>8.7079737769674703E-3</v>
      </c>
      <c r="AA13" s="59">
        <f t="shared" si="4"/>
        <v>7.998301676768892E-3</v>
      </c>
      <c r="AB13" s="59">
        <f t="shared" si="5"/>
        <v>7.3464655901711307E-3</v>
      </c>
      <c r="AC13" s="59">
        <f t="shared" si="6"/>
        <v>6.7477520664575861E-3</v>
      </c>
      <c r="AD13" s="59">
        <f t="shared" si="7"/>
        <v>6.1978317861177091E-3</v>
      </c>
    </row>
    <row r="14" spans="1:30" x14ac:dyDescent="0.25">
      <c r="A14" s="52" t="s">
        <v>202</v>
      </c>
      <c r="B14" s="53">
        <v>31762</v>
      </c>
      <c r="C14" s="54">
        <v>4301331172</v>
      </c>
      <c r="D14" s="55">
        <v>60</v>
      </c>
      <c r="E14" s="55">
        <v>8</v>
      </c>
      <c r="F14" s="55" t="s">
        <v>18</v>
      </c>
      <c r="G14" s="55" t="s">
        <v>32</v>
      </c>
      <c r="H14" s="55">
        <v>40.199739999999899</v>
      </c>
      <c r="I14" s="56">
        <v>-110.581729999999</v>
      </c>
      <c r="J14" s="54">
        <v>8</v>
      </c>
      <c r="K14" s="55">
        <v>365</v>
      </c>
      <c r="L14" s="55">
        <v>730</v>
      </c>
      <c r="M14" s="55">
        <v>1095</v>
      </c>
      <c r="N14" s="55">
        <v>1460</v>
      </c>
      <c r="O14" s="55">
        <v>1825</v>
      </c>
      <c r="P14" s="55">
        <v>2190</v>
      </c>
      <c r="Q14" s="57">
        <v>2.3290384453705478E-4</v>
      </c>
      <c r="R14" s="58">
        <v>7.3480255054734718</v>
      </c>
      <c r="S14" s="58">
        <v>6.7491848536360841</v>
      </c>
      <c r="T14" s="58">
        <v>6.1991478057091483</v>
      </c>
      <c r="U14" s="58">
        <v>5.6939370235688411</v>
      </c>
      <c r="V14" s="58">
        <v>5.2298993094679433</v>
      </c>
      <c r="W14" s="60">
        <v>4.8036791896285687</v>
      </c>
      <c r="X14" s="59">
        <f t="shared" si="0"/>
        <v>1.1796352E-2</v>
      </c>
      <c r="Y14" s="59">
        <f t="shared" si="2"/>
        <v>1.0834986920942875E-2</v>
      </c>
      <c r="Z14" s="59">
        <f t="shared" si="3"/>
        <v>9.9519700308199656E-3</v>
      </c>
      <c r="AA14" s="59">
        <f t="shared" si="4"/>
        <v>9.1409162020215894E-3</v>
      </c>
      <c r="AB14" s="59">
        <f t="shared" si="5"/>
        <v>8.3959606744812929E-3</v>
      </c>
      <c r="AC14" s="59">
        <f t="shared" si="6"/>
        <v>7.7117166473800987E-3</v>
      </c>
      <c r="AD14" s="59">
        <f t="shared" si="7"/>
        <v>7.0832363269916678E-3</v>
      </c>
    </row>
    <row r="15" spans="1:30" x14ac:dyDescent="0.25">
      <c r="A15" s="52" t="s">
        <v>423</v>
      </c>
      <c r="B15" s="53">
        <v>38673</v>
      </c>
      <c r="C15" s="54">
        <v>4301332802</v>
      </c>
      <c r="D15" s="55">
        <v>366</v>
      </c>
      <c r="E15" s="55">
        <v>10</v>
      </c>
      <c r="F15" s="55" t="s">
        <v>18</v>
      </c>
      <c r="G15" s="55" t="s">
        <v>32</v>
      </c>
      <c r="H15" s="55">
        <v>40.018949999999897</v>
      </c>
      <c r="I15" s="56">
        <v>-110.32852</v>
      </c>
      <c r="J15" s="54">
        <v>10</v>
      </c>
      <c r="K15" s="55">
        <v>365</v>
      </c>
      <c r="L15" s="55">
        <v>730</v>
      </c>
      <c r="M15" s="55">
        <v>1095</v>
      </c>
      <c r="N15" s="55">
        <v>1460</v>
      </c>
      <c r="O15" s="55">
        <v>1825</v>
      </c>
      <c r="P15" s="55">
        <v>2190</v>
      </c>
      <c r="Q15" s="57">
        <v>2.3290384453705478E-4</v>
      </c>
      <c r="R15" s="58">
        <v>9.1850318818418391</v>
      </c>
      <c r="S15" s="58">
        <v>8.4364810670451043</v>
      </c>
      <c r="T15" s="58">
        <v>7.7489347571364355</v>
      </c>
      <c r="U15" s="58">
        <v>7.1174212794610519</v>
      </c>
      <c r="V15" s="58">
        <v>6.537374136834929</v>
      </c>
      <c r="W15" s="60">
        <v>6.0045989870357106</v>
      </c>
      <c r="X15" s="59">
        <f t="shared" si="0"/>
        <v>1.4745439999999999E-2</v>
      </c>
      <c r="Y15" s="59">
        <f t="shared" si="2"/>
        <v>1.3543733651178592E-2</v>
      </c>
      <c r="Z15" s="59">
        <f t="shared" si="3"/>
        <v>1.2439962538524956E-2</v>
      </c>
      <c r="AA15" s="59">
        <f t="shared" si="4"/>
        <v>1.1426145252526988E-2</v>
      </c>
      <c r="AB15" s="59">
        <f t="shared" si="5"/>
        <v>1.0494950843101617E-2</v>
      </c>
      <c r="AC15" s="59">
        <f t="shared" si="6"/>
        <v>9.6396458092251232E-3</v>
      </c>
      <c r="AD15" s="59">
        <f t="shared" si="7"/>
        <v>8.8540454087395852E-3</v>
      </c>
    </row>
    <row r="16" spans="1:30" x14ac:dyDescent="0.25">
      <c r="A16" s="52" t="s">
        <v>329</v>
      </c>
      <c r="B16" s="53">
        <v>36981</v>
      </c>
      <c r="C16" s="54">
        <v>4301332208</v>
      </c>
      <c r="D16" s="55">
        <v>11</v>
      </c>
      <c r="E16" s="55">
        <v>12</v>
      </c>
      <c r="F16" s="55" t="s">
        <v>18</v>
      </c>
      <c r="G16" s="55" t="s">
        <v>32</v>
      </c>
      <c r="H16" s="55">
        <v>40.049990000000001</v>
      </c>
      <c r="I16" s="56">
        <v>-110.14979</v>
      </c>
      <c r="J16" s="54">
        <v>12</v>
      </c>
      <c r="K16" s="55">
        <v>365</v>
      </c>
      <c r="L16" s="55">
        <v>730</v>
      </c>
      <c r="M16" s="55">
        <v>1095</v>
      </c>
      <c r="N16" s="55">
        <v>1460</v>
      </c>
      <c r="O16" s="55">
        <v>1825</v>
      </c>
      <c r="P16" s="55">
        <v>2190</v>
      </c>
      <c r="Q16" s="57">
        <v>2.3290384453705478E-4</v>
      </c>
      <c r="R16" s="58">
        <v>11.022038258210207</v>
      </c>
      <c r="S16" s="58">
        <v>10.123777280454126</v>
      </c>
      <c r="T16" s="58">
        <v>9.2987217085637219</v>
      </c>
      <c r="U16" s="58">
        <v>8.5409055353532608</v>
      </c>
      <c r="V16" s="58">
        <v>7.8448489642019155</v>
      </c>
      <c r="W16" s="60">
        <v>7.2055187844428534</v>
      </c>
      <c r="X16" s="59">
        <f t="shared" si="0"/>
        <v>1.7694528000000001E-2</v>
      </c>
      <c r="Y16" s="59">
        <f t="shared" si="2"/>
        <v>1.625248038141431E-2</v>
      </c>
      <c r="Z16" s="59">
        <f t="shared" si="3"/>
        <v>1.4927955046229948E-2</v>
      </c>
      <c r="AA16" s="59">
        <f t="shared" si="4"/>
        <v>1.3711374303032384E-2</v>
      </c>
      <c r="AB16" s="59">
        <f t="shared" si="5"/>
        <v>1.2593941011721939E-2</v>
      </c>
      <c r="AC16" s="59">
        <f t="shared" si="6"/>
        <v>1.1567574971070149E-2</v>
      </c>
      <c r="AD16" s="59">
        <f t="shared" si="7"/>
        <v>1.0624854490487503E-2</v>
      </c>
    </row>
    <row r="17" spans="1:30" x14ac:dyDescent="0.25">
      <c r="A17" s="52" t="s">
        <v>557</v>
      </c>
      <c r="B17" s="53">
        <v>39251</v>
      </c>
      <c r="C17" s="54">
        <v>4301333167</v>
      </c>
      <c r="D17" s="55">
        <v>84</v>
      </c>
      <c r="E17" s="55">
        <v>13</v>
      </c>
      <c r="F17" s="55" t="s">
        <v>18</v>
      </c>
      <c r="G17" s="55" t="s">
        <v>32</v>
      </c>
      <c r="H17" s="55">
        <v>40.010019999999898</v>
      </c>
      <c r="I17" s="56">
        <v>-110.10319</v>
      </c>
      <c r="J17" s="54">
        <v>13</v>
      </c>
      <c r="K17" s="55">
        <v>365</v>
      </c>
      <c r="L17" s="55">
        <v>730</v>
      </c>
      <c r="M17" s="55">
        <v>1095</v>
      </c>
      <c r="N17" s="55">
        <v>1460</v>
      </c>
      <c r="O17" s="55">
        <v>1825</v>
      </c>
      <c r="P17" s="55">
        <v>2190</v>
      </c>
      <c r="Q17" s="57">
        <v>2.3290384453705478E-4</v>
      </c>
      <c r="R17" s="58">
        <v>11.940541446394391</v>
      </c>
      <c r="S17" s="58">
        <v>10.967425387158636</v>
      </c>
      <c r="T17" s="58">
        <v>10.073615184277365</v>
      </c>
      <c r="U17" s="58">
        <v>9.2526476632993671</v>
      </c>
      <c r="V17" s="58">
        <v>8.4985863778854078</v>
      </c>
      <c r="W17" s="60">
        <v>7.8059786831464244</v>
      </c>
      <c r="X17" s="59">
        <f t="shared" si="0"/>
        <v>1.9169071999999999E-2</v>
      </c>
      <c r="Y17" s="59">
        <f t="shared" si="2"/>
        <v>1.7606853746532172E-2</v>
      </c>
      <c r="Z17" s="59">
        <f t="shared" si="3"/>
        <v>1.6171951300082442E-2</v>
      </c>
      <c r="AA17" s="59">
        <f t="shared" si="4"/>
        <v>1.4853988828285083E-2</v>
      </c>
      <c r="AB17" s="59">
        <f t="shared" si="5"/>
        <v>1.3643436096032101E-2</v>
      </c>
      <c r="AC17" s="59">
        <f t="shared" si="6"/>
        <v>1.2531539551992659E-2</v>
      </c>
      <c r="AD17" s="59">
        <f t="shared" si="7"/>
        <v>1.151025903136146E-2</v>
      </c>
    </row>
    <row r="18" spans="1:30" x14ac:dyDescent="0.25">
      <c r="A18" s="52" t="s">
        <v>904</v>
      </c>
      <c r="B18" s="53">
        <v>40243</v>
      </c>
      <c r="C18" s="54">
        <v>4301334239</v>
      </c>
      <c r="D18" s="55">
        <v>305</v>
      </c>
      <c r="E18" s="55">
        <v>14</v>
      </c>
      <c r="F18" s="55" t="s">
        <v>18</v>
      </c>
      <c r="G18" s="55" t="s">
        <v>32</v>
      </c>
      <c r="H18" s="55">
        <v>40.122129999999899</v>
      </c>
      <c r="I18" s="56">
        <v>-110.15449</v>
      </c>
      <c r="J18" s="54">
        <v>14</v>
      </c>
      <c r="K18" s="55">
        <v>365</v>
      </c>
      <c r="L18" s="55">
        <v>730</v>
      </c>
      <c r="M18" s="55">
        <v>1095</v>
      </c>
      <c r="N18" s="55">
        <v>1460</v>
      </c>
      <c r="O18" s="55">
        <v>1825</v>
      </c>
      <c r="P18" s="55">
        <v>2190</v>
      </c>
      <c r="Q18" s="57">
        <v>2.3290384453705478E-4</v>
      </c>
      <c r="R18" s="58">
        <v>12.859044634578575</v>
      </c>
      <c r="S18" s="58">
        <v>11.811073493863148</v>
      </c>
      <c r="T18" s="58">
        <v>10.84850865999101</v>
      </c>
      <c r="U18" s="58">
        <v>9.9643897912454715</v>
      </c>
      <c r="V18" s="58">
        <v>9.1523237915689002</v>
      </c>
      <c r="W18" s="60">
        <v>8.4064385818499954</v>
      </c>
      <c r="X18" s="59">
        <f t="shared" si="0"/>
        <v>2.0643616E-2</v>
      </c>
      <c r="Y18" s="59">
        <f t="shared" si="2"/>
        <v>1.896122711165003E-2</v>
      </c>
      <c r="Z18" s="59">
        <f t="shared" si="3"/>
        <v>1.7415947553934941E-2</v>
      </c>
      <c r="AA18" s="59">
        <f t="shared" si="4"/>
        <v>1.5996603353537784E-2</v>
      </c>
      <c r="AB18" s="59">
        <f t="shared" si="5"/>
        <v>1.4692931180342261E-2</v>
      </c>
      <c r="AC18" s="59">
        <f t="shared" si="6"/>
        <v>1.3495504132915172E-2</v>
      </c>
      <c r="AD18" s="59">
        <f t="shared" si="7"/>
        <v>1.2395663572235418E-2</v>
      </c>
    </row>
    <row r="19" spans="1:30" x14ac:dyDescent="0.25">
      <c r="A19" s="52" t="s">
        <v>180</v>
      </c>
      <c r="B19" s="53">
        <v>31304</v>
      </c>
      <c r="C19" s="54">
        <v>4301331116</v>
      </c>
      <c r="D19" s="55">
        <v>98</v>
      </c>
      <c r="E19" s="55">
        <v>16</v>
      </c>
      <c r="F19" s="55" t="s">
        <v>18</v>
      </c>
      <c r="G19" s="55" t="s">
        <v>32</v>
      </c>
      <c r="H19" s="55">
        <v>40.06897</v>
      </c>
      <c r="I19" s="56">
        <v>-110.1551</v>
      </c>
      <c r="J19" s="54">
        <v>16</v>
      </c>
      <c r="K19" s="55">
        <v>365</v>
      </c>
      <c r="L19" s="55">
        <v>730</v>
      </c>
      <c r="M19" s="55">
        <v>1095</v>
      </c>
      <c r="N19" s="55">
        <v>1460</v>
      </c>
      <c r="O19" s="55">
        <v>1825</v>
      </c>
      <c r="P19" s="55">
        <v>2190</v>
      </c>
      <c r="Q19" s="57">
        <v>2.3290384453705478E-4</v>
      </c>
      <c r="R19" s="58">
        <v>14.696051010946944</v>
      </c>
      <c r="S19" s="58">
        <v>13.498369707272168</v>
      </c>
      <c r="T19" s="58">
        <v>12.398295611418297</v>
      </c>
      <c r="U19" s="58">
        <v>11.387874047137682</v>
      </c>
      <c r="V19" s="58">
        <v>10.459798618935887</v>
      </c>
      <c r="W19" s="60">
        <v>9.6073583792571373</v>
      </c>
      <c r="X19" s="59">
        <f t="shared" si="0"/>
        <v>2.3592703999999999E-2</v>
      </c>
      <c r="Y19" s="59">
        <f t="shared" si="2"/>
        <v>2.1669973841885751E-2</v>
      </c>
      <c r="Z19" s="59">
        <f t="shared" si="3"/>
        <v>1.9903940061639931E-2</v>
      </c>
      <c r="AA19" s="59">
        <f t="shared" si="4"/>
        <v>1.8281832404043179E-2</v>
      </c>
      <c r="AB19" s="59">
        <f t="shared" si="5"/>
        <v>1.6791921348962586E-2</v>
      </c>
      <c r="AC19" s="59">
        <f t="shared" si="6"/>
        <v>1.5423433294760197E-2</v>
      </c>
      <c r="AD19" s="59">
        <f t="shared" si="7"/>
        <v>1.4166472653983336E-2</v>
      </c>
    </row>
    <row r="20" spans="1:30" x14ac:dyDescent="0.25">
      <c r="A20" s="52" t="s">
        <v>334</v>
      </c>
      <c r="B20" s="53">
        <v>37051</v>
      </c>
      <c r="C20" s="54">
        <v>4301331585</v>
      </c>
      <c r="D20" s="55">
        <v>45</v>
      </c>
      <c r="E20" s="55">
        <v>20</v>
      </c>
      <c r="F20" s="55" t="s">
        <v>18</v>
      </c>
      <c r="G20" s="55" t="s">
        <v>32</v>
      </c>
      <c r="H20" s="55">
        <v>40.079300000000003</v>
      </c>
      <c r="I20" s="56">
        <v>-110.09359000000001</v>
      </c>
      <c r="J20" s="54">
        <v>20</v>
      </c>
      <c r="K20" s="55">
        <v>365</v>
      </c>
      <c r="L20" s="55">
        <v>730</v>
      </c>
      <c r="M20" s="55">
        <v>1095</v>
      </c>
      <c r="N20" s="55">
        <v>1460</v>
      </c>
      <c r="O20" s="55">
        <v>1825</v>
      </c>
      <c r="P20" s="55">
        <v>2190</v>
      </c>
      <c r="Q20" s="57">
        <v>2.3290384453705478E-4</v>
      </c>
      <c r="R20" s="58">
        <v>18.370063763683678</v>
      </c>
      <c r="S20" s="58">
        <v>16.872962134090209</v>
      </c>
      <c r="T20" s="58">
        <v>15.497869514272871</v>
      </c>
      <c r="U20" s="58">
        <v>14.234842558922104</v>
      </c>
      <c r="V20" s="58">
        <v>13.074748273669858</v>
      </c>
      <c r="W20" s="60">
        <v>12.009197974071421</v>
      </c>
      <c r="X20" s="59">
        <f t="shared" si="0"/>
        <v>2.9490879999999997E-2</v>
      </c>
      <c r="Y20" s="59">
        <f t="shared" si="2"/>
        <v>2.7087467302357185E-2</v>
      </c>
      <c r="Z20" s="59">
        <f t="shared" si="3"/>
        <v>2.4879925077049912E-2</v>
      </c>
      <c r="AA20" s="59">
        <f t="shared" si="4"/>
        <v>2.2852290505053975E-2</v>
      </c>
      <c r="AB20" s="59">
        <f t="shared" si="5"/>
        <v>2.0989901686203235E-2</v>
      </c>
      <c r="AC20" s="59">
        <f t="shared" si="6"/>
        <v>1.9279291618450246E-2</v>
      </c>
      <c r="AD20" s="59">
        <f t="shared" si="7"/>
        <v>1.770809081747917E-2</v>
      </c>
    </row>
    <row r="21" spans="1:30" x14ac:dyDescent="0.25">
      <c r="A21" s="52" t="s">
        <v>280</v>
      </c>
      <c r="B21" s="53">
        <v>35506</v>
      </c>
      <c r="C21" s="54">
        <v>4301331725</v>
      </c>
      <c r="D21" s="55">
        <v>22</v>
      </c>
      <c r="E21" s="55">
        <v>22</v>
      </c>
      <c r="F21" s="55" t="s">
        <v>18</v>
      </c>
      <c r="G21" s="55" t="s">
        <v>32</v>
      </c>
      <c r="H21" s="55">
        <v>40.0364</v>
      </c>
      <c r="I21" s="56">
        <v>-110.15971</v>
      </c>
      <c r="J21" s="54">
        <v>22</v>
      </c>
      <c r="K21" s="55">
        <v>365</v>
      </c>
      <c r="L21" s="55">
        <v>730</v>
      </c>
      <c r="M21" s="55">
        <v>1095</v>
      </c>
      <c r="N21" s="55">
        <v>1460</v>
      </c>
      <c r="O21" s="55">
        <v>1825</v>
      </c>
      <c r="P21" s="55">
        <v>2190</v>
      </c>
      <c r="Q21" s="57">
        <v>2.3290384453705478E-4</v>
      </c>
      <c r="R21" s="58">
        <v>20.207070140052046</v>
      </c>
      <c r="S21" s="58">
        <v>18.560258347499232</v>
      </c>
      <c r="T21" s="58">
        <v>17.047656465700157</v>
      </c>
      <c r="U21" s="58">
        <v>15.658326814814313</v>
      </c>
      <c r="V21" s="58">
        <v>14.382223101036844</v>
      </c>
      <c r="W21" s="60">
        <v>13.210117771478563</v>
      </c>
      <c r="X21" s="59">
        <f t="shared" si="0"/>
        <v>3.2439968E-2</v>
      </c>
      <c r="Y21" s="59">
        <f t="shared" si="2"/>
        <v>2.9796214032592902E-2</v>
      </c>
      <c r="Z21" s="59">
        <f t="shared" si="3"/>
        <v>2.7367917584754906E-2</v>
      </c>
      <c r="AA21" s="59">
        <f t="shared" si="4"/>
        <v>2.5137519555559373E-2</v>
      </c>
      <c r="AB21" s="59">
        <f t="shared" si="5"/>
        <v>2.3088891854823556E-2</v>
      </c>
      <c r="AC21" s="59">
        <f t="shared" si="6"/>
        <v>2.1207220780295272E-2</v>
      </c>
      <c r="AD21" s="59">
        <f t="shared" si="7"/>
        <v>1.9478899899227086E-2</v>
      </c>
    </row>
    <row r="22" spans="1:30" x14ac:dyDescent="0.25">
      <c r="A22" s="52" t="s">
        <v>352</v>
      </c>
      <c r="B22" s="53">
        <v>37637</v>
      </c>
      <c r="C22" s="54">
        <v>4301332351</v>
      </c>
      <c r="D22" s="55">
        <v>366</v>
      </c>
      <c r="E22" s="55">
        <v>23</v>
      </c>
      <c r="F22" s="55" t="s">
        <v>18</v>
      </c>
      <c r="G22" s="55" t="s">
        <v>32</v>
      </c>
      <c r="H22" s="55">
        <v>40.001469999999898</v>
      </c>
      <c r="I22" s="56">
        <v>-110.43562</v>
      </c>
      <c r="J22" s="54">
        <v>23</v>
      </c>
      <c r="K22" s="55">
        <v>365</v>
      </c>
      <c r="L22" s="55">
        <v>730</v>
      </c>
      <c r="M22" s="55">
        <v>1095</v>
      </c>
      <c r="N22" s="55">
        <v>1460</v>
      </c>
      <c r="O22" s="55">
        <v>1825</v>
      </c>
      <c r="P22" s="55">
        <v>2190</v>
      </c>
      <c r="Q22" s="57">
        <v>2.3290384453705478E-4</v>
      </c>
      <c r="R22" s="58">
        <v>21.125573328236232</v>
      </c>
      <c r="S22" s="58">
        <v>19.403906454203742</v>
      </c>
      <c r="T22" s="58">
        <v>17.822549941413801</v>
      </c>
      <c r="U22" s="58">
        <v>16.370068942760419</v>
      </c>
      <c r="V22" s="58">
        <v>15.035960514720337</v>
      </c>
      <c r="W22" s="60">
        <v>13.810577670182134</v>
      </c>
      <c r="X22" s="59">
        <f t="shared" si="0"/>
        <v>3.3914512000000001E-2</v>
      </c>
      <c r="Y22" s="59">
        <f t="shared" si="2"/>
        <v>3.1150587397710764E-2</v>
      </c>
      <c r="Z22" s="59">
        <f t="shared" si="3"/>
        <v>2.8611913838607402E-2</v>
      </c>
      <c r="AA22" s="59">
        <f t="shared" si="4"/>
        <v>2.6280134080812069E-2</v>
      </c>
      <c r="AB22" s="59">
        <f t="shared" si="5"/>
        <v>2.4138386939133716E-2</v>
      </c>
      <c r="AC22" s="59">
        <f t="shared" si="6"/>
        <v>2.2171185361217784E-2</v>
      </c>
      <c r="AD22" s="59">
        <f t="shared" si="7"/>
        <v>2.0364304440101046E-2</v>
      </c>
    </row>
    <row r="23" spans="1:30" x14ac:dyDescent="0.25">
      <c r="A23" s="52" t="s">
        <v>133</v>
      </c>
      <c r="B23" s="53">
        <v>30575</v>
      </c>
      <c r="C23" s="54">
        <v>4301330775</v>
      </c>
      <c r="D23" s="55">
        <v>366</v>
      </c>
      <c r="E23" s="55">
        <v>25</v>
      </c>
      <c r="F23" s="55" t="s">
        <v>18</v>
      </c>
      <c r="G23" s="55" t="s">
        <v>32</v>
      </c>
      <c r="H23" s="55">
        <v>40.215150000000001</v>
      </c>
      <c r="I23" s="56">
        <v>-110.53743</v>
      </c>
      <c r="J23" s="54">
        <v>25</v>
      </c>
      <c r="K23" s="55">
        <v>365</v>
      </c>
      <c r="L23" s="55">
        <v>730</v>
      </c>
      <c r="M23" s="55">
        <v>1095</v>
      </c>
      <c r="N23" s="55">
        <v>1460</v>
      </c>
      <c r="O23" s="55">
        <v>1825</v>
      </c>
      <c r="P23" s="55">
        <v>2190</v>
      </c>
      <c r="Q23" s="57">
        <v>2.3290384453705478E-4</v>
      </c>
      <c r="R23" s="58">
        <v>22.9625797046046</v>
      </c>
      <c r="S23" s="58">
        <v>21.091202667612762</v>
      </c>
      <c r="T23" s="58">
        <v>19.372336892841087</v>
      </c>
      <c r="U23" s="58">
        <v>17.793553198652628</v>
      </c>
      <c r="V23" s="58">
        <v>16.343435342087322</v>
      </c>
      <c r="W23" s="60">
        <v>15.011497467589278</v>
      </c>
      <c r="X23" s="59">
        <f t="shared" si="0"/>
        <v>3.6863599999999996E-2</v>
      </c>
      <c r="Y23" s="59">
        <f t="shared" si="2"/>
        <v>3.3859334127946485E-2</v>
      </c>
      <c r="Z23" s="59">
        <f t="shared" si="3"/>
        <v>3.1099906346312392E-2</v>
      </c>
      <c r="AA23" s="59">
        <f t="shared" si="4"/>
        <v>2.8565363131317467E-2</v>
      </c>
      <c r="AB23" s="59">
        <f t="shared" si="5"/>
        <v>2.6237377107754041E-2</v>
      </c>
      <c r="AC23" s="59">
        <f t="shared" si="6"/>
        <v>2.4099114523062806E-2</v>
      </c>
      <c r="AD23" s="59">
        <f t="shared" si="7"/>
        <v>2.2135113521848965E-2</v>
      </c>
    </row>
    <row r="24" spans="1:30" x14ac:dyDescent="0.25">
      <c r="A24" s="52" t="s">
        <v>1181</v>
      </c>
      <c r="B24" s="53">
        <v>40565</v>
      </c>
      <c r="C24" s="54">
        <v>4301350317</v>
      </c>
      <c r="D24" s="55">
        <v>345</v>
      </c>
      <c r="E24" s="55">
        <v>27</v>
      </c>
      <c r="F24" s="55" t="s">
        <v>18</v>
      </c>
      <c r="G24" s="55" t="s">
        <v>32</v>
      </c>
      <c r="H24" s="55">
        <v>40.104080000000003</v>
      </c>
      <c r="I24" s="56">
        <v>-110.20654</v>
      </c>
      <c r="J24" s="54">
        <v>27</v>
      </c>
      <c r="K24" s="55">
        <v>365</v>
      </c>
      <c r="L24" s="55">
        <v>730</v>
      </c>
      <c r="M24" s="55">
        <v>1095</v>
      </c>
      <c r="N24" s="55">
        <v>1460</v>
      </c>
      <c r="O24" s="55">
        <v>1825</v>
      </c>
      <c r="P24" s="55">
        <v>2190</v>
      </c>
      <c r="Q24" s="57">
        <v>2.3290384453705478E-4</v>
      </c>
      <c r="R24" s="58">
        <v>24.799586080972968</v>
      </c>
      <c r="S24" s="58">
        <v>22.778498881021783</v>
      </c>
      <c r="T24" s="58">
        <v>20.922123844268377</v>
      </c>
      <c r="U24" s="58">
        <v>19.21703745454484</v>
      </c>
      <c r="V24" s="58">
        <v>17.65091016945431</v>
      </c>
      <c r="W24" s="60">
        <v>16.212417264996418</v>
      </c>
      <c r="X24" s="59">
        <f t="shared" si="0"/>
        <v>3.9812687999999999E-2</v>
      </c>
      <c r="Y24" s="59">
        <f t="shared" si="2"/>
        <v>3.6568080858182202E-2</v>
      </c>
      <c r="Z24" s="59">
        <f t="shared" si="3"/>
        <v>3.3587898854017383E-2</v>
      </c>
      <c r="AA24" s="59">
        <f t="shared" si="4"/>
        <v>3.0850592181822869E-2</v>
      </c>
      <c r="AB24" s="59">
        <f t="shared" si="5"/>
        <v>2.8336367276374366E-2</v>
      </c>
      <c r="AC24" s="59">
        <f t="shared" si="6"/>
        <v>2.6027043684907835E-2</v>
      </c>
      <c r="AD24" s="59">
        <f t="shared" si="7"/>
        <v>2.3905922603596877E-2</v>
      </c>
    </row>
    <row r="25" spans="1:30" x14ac:dyDescent="0.25">
      <c r="A25" s="52" t="s">
        <v>928</v>
      </c>
      <c r="B25" s="53">
        <v>40289</v>
      </c>
      <c r="C25" s="54">
        <v>4301333993</v>
      </c>
      <c r="D25" s="55">
        <v>5</v>
      </c>
      <c r="E25" s="55">
        <v>29</v>
      </c>
      <c r="F25" s="55" t="s">
        <v>18</v>
      </c>
      <c r="G25" s="55" t="s">
        <v>32</v>
      </c>
      <c r="H25" s="55">
        <v>40.101300000000002</v>
      </c>
      <c r="I25" s="56">
        <v>-110.15029</v>
      </c>
      <c r="J25" s="54">
        <v>29</v>
      </c>
      <c r="K25" s="55">
        <v>365</v>
      </c>
      <c r="L25" s="55">
        <v>730</v>
      </c>
      <c r="M25" s="55">
        <v>1095</v>
      </c>
      <c r="N25" s="55">
        <v>1460</v>
      </c>
      <c r="O25" s="55">
        <v>1825</v>
      </c>
      <c r="P25" s="55">
        <v>2190</v>
      </c>
      <c r="Q25" s="57">
        <v>2.3290384453705478E-4</v>
      </c>
      <c r="R25" s="58">
        <v>26.636592457341337</v>
      </c>
      <c r="S25" s="58">
        <v>24.465795094430806</v>
      </c>
      <c r="T25" s="58">
        <v>22.471910795695663</v>
      </c>
      <c r="U25" s="58">
        <v>20.640521710437049</v>
      </c>
      <c r="V25" s="58">
        <v>18.958384996821295</v>
      </c>
      <c r="W25" s="60">
        <v>17.41333706240356</v>
      </c>
      <c r="X25" s="59">
        <f t="shared" si="0"/>
        <v>4.2761776000000001E-2</v>
      </c>
      <c r="Y25" s="59">
        <f t="shared" si="2"/>
        <v>3.9276827588417926E-2</v>
      </c>
      <c r="Z25" s="59">
        <f t="shared" si="3"/>
        <v>3.607589136172238E-2</v>
      </c>
      <c r="AA25" s="59">
        <f t="shared" si="4"/>
        <v>3.3135821232328264E-2</v>
      </c>
      <c r="AB25" s="59">
        <f t="shared" si="5"/>
        <v>3.0435357444994687E-2</v>
      </c>
      <c r="AC25" s="59">
        <f t="shared" si="6"/>
        <v>2.7954972846752857E-2</v>
      </c>
      <c r="AD25" s="59">
        <f t="shared" si="7"/>
        <v>2.5676731685344793E-2</v>
      </c>
    </row>
    <row r="26" spans="1:30" x14ac:dyDescent="0.25">
      <c r="A26" s="52" t="s">
        <v>397</v>
      </c>
      <c r="B26" s="53">
        <v>38469</v>
      </c>
      <c r="C26" s="54">
        <v>4301332366</v>
      </c>
      <c r="D26" s="55">
        <v>45</v>
      </c>
      <c r="E26" s="55">
        <v>30</v>
      </c>
      <c r="F26" s="55" t="s">
        <v>18</v>
      </c>
      <c r="G26" s="55" t="s">
        <v>32</v>
      </c>
      <c r="H26" s="55">
        <v>40.101799999999898</v>
      </c>
      <c r="I26" s="56">
        <v>-110.06518</v>
      </c>
      <c r="J26" s="54">
        <v>30</v>
      </c>
      <c r="K26" s="55">
        <v>365</v>
      </c>
      <c r="L26" s="55">
        <v>730</v>
      </c>
      <c r="M26" s="55">
        <v>1095</v>
      </c>
      <c r="N26" s="55">
        <v>1460</v>
      </c>
      <c r="O26" s="55">
        <v>1825</v>
      </c>
      <c r="P26" s="55">
        <v>2190</v>
      </c>
      <c r="Q26" s="57">
        <v>2.3290384453705478E-4</v>
      </c>
      <c r="R26" s="58">
        <v>27.555095645525519</v>
      </c>
      <c r="S26" s="58">
        <v>25.309443201135316</v>
      </c>
      <c r="T26" s="58">
        <v>23.246804271409307</v>
      </c>
      <c r="U26" s="58">
        <v>21.352263838383156</v>
      </c>
      <c r="V26" s="58">
        <v>19.612122410504789</v>
      </c>
      <c r="W26" s="60">
        <v>18.013796961107133</v>
      </c>
      <c r="X26" s="59">
        <f t="shared" si="0"/>
        <v>4.4236319999999996E-2</v>
      </c>
      <c r="Y26" s="59">
        <f t="shared" si="2"/>
        <v>4.0631200953535777E-2</v>
      </c>
      <c r="Z26" s="59">
        <f t="shared" si="3"/>
        <v>3.7319887615574872E-2</v>
      </c>
      <c r="AA26" s="59">
        <f t="shared" si="4"/>
        <v>3.4278435757580966E-2</v>
      </c>
      <c r="AB26" s="59">
        <f t="shared" si="5"/>
        <v>3.1484852529304851E-2</v>
      </c>
      <c r="AC26" s="59">
        <f t="shared" si="6"/>
        <v>2.8918937427675373E-2</v>
      </c>
      <c r="AD26" s="59">
        <f t="shared" si="7"/>
        <v>2.6562136226218756E-2</v>
      </c>
    </row>
    <row r="27" spans="1:30" x14ac:dyDescent="0.25">
      <c r="A27" s="52" t="s">
        <v>187</v>
      </c>
      <c r="B27" s="53">
        <v>31397</v>
      </c>
      <c r="C27" s="54">
        <v>4301331117</v>
      </c>
      <c r="D27" s="55">
        <v>366</v>
      </c>
      <c r="E27" s="55">
        <v>34</v>
      </c>
      <c r="F27" s="55" t="s">
        <v>18</v>
      </c>
      <c r="G27" s="55" t="s">
        <v>32</v>
      </c>
      <c r="H27" s="55">
        <v>40.33222</v>
      </c>
      <c r="I27" s="56">
        <v>-110.17765</v>
      </c>
      <c r="J27" s="54">
        <v>34</v>
      </c>
      <c r="K27" s="55">
        <v>365</v>
      </c>
      <c r="L27" s="55">
        <v>730</v>
      </c>
      <c r="M27" s="55">
        <v>1095</v>
      </c>
      <c r="N27" s="55">
        <v>1460</v>
      </c>
      <c r="O27" s="55">
        <v>1825</v>
      </c>
      <c r="P27" s="55">
        <v>2190</v>
      </c>
      <c r="Q27" s="57">
        <v>2.3290384453705478E-4</v>
      </c>
      <c r="R27" s="58">
        <v>31.229108398262255</v>
      </c>
      <c r="S27" s="58">
        <v>28.684035627953357</v>
      </c>
      <c r="T27" s="58">
        <v>26.346378174263879</v>
      </c>
      <c r="U27" s="58">
        <v>24.199232350167573</v>
      </c>
      <c r="V27" s="58">
        <v>22.227072065238758</v>
      </c>
      <c r="W27" s="60">
        <v>20.415636555921417</v>
      </c>
      <c r="X27" s="59">
        <f t="shared" si="0"/>
        <v>5.0134496000000001E-2</v>
      </c>
      <c r="Y27" s="59">
        <f t="shared" si="2"/>
        <v>4.6048694414007219E-2</v>
      </c>
      <c r="Z27" s="59">
        <f t="shared" si="3"/>
        <v>4.2295872630984853E-2</v>
      </c>
      <c r="AA27" s="59">
        <f t="shared" si="4"/>
        <v>3.8848893858591756E-2</v>
      </c>
      <c r="AB27" s="59">
        <f t="shared" si="5"/>
        <v>3.5682832866545493E-2</v>
      </c>
      <c r="AC27" s="59">
        <f t="shared" si="6"/>
        <v>3.2774795751365417E-2</v>
      </c>
      <c r="AD27" s="59">
        <f t="shared" si="7"/>
        <v>3.0103754389714587E-2</v>
      </c>
    </row>
    <row r="28" spans="1:30" x14ac:dyDescent="0.25">
      <c r="A28" s="52" t="s">
        <v>86</v>
      </c>
      <c r="B28" s="53">
        <v>27483</v>
      </c>
      <c r="C28" s="54">
        <v>4301330323</v>
      </c>
      <c r="D28" s="55">
        <v>29</v>
      </c>
      <c r="E28" s="55">
        <v>46</v>
      </c>
      <c r="F28" s="55" t="s">
        <v>18</v>
      </c>
      <c r="G28" s="55" t="s">
        <v>32</v>
      </c>
      <c r="H28" s="55">
        <v>40.356380000000001</v>
      </c>
      <c r="I28" s="56">
        <v>-110.43116000000001</v>
      </c>
      <c r="J28" s="54">
        <v>46</v>
      </c>
      <c r="K28" s="55">
        <v>365</v>
      </c>
      <c r="L28" s="55">
        <v>730</v>
      </c>
      <c r="M28" s="55">
        <v>1095</v>
      </c>
      <c r="N28" s="55">
        <v>1460</v>
      </c>
      <c r="O28" s="55">
        <v>1825</v>
      </c>
      <c r="P28" s="55">
        <v>2190</v>
      </c>
      <c r="Q28" s="57">
        <v>2.3290384453705478E-4</v>
      </c>
      <c r="R28" s="58">
        <v>42.251146656472464</v>
      </c>
      <c r="S28" s="58">
        <v>38.807812908407485</v>
      </c>
      <c r="T28" s="58">
        <v>35.645099882827601</v>
      </c>
      <c r="U28" s="58">
        <v>32.740137885520838</v>
      </c>
      <c r="V28" s="58">
        <v>30.071921029440674</v>
      </c>
      <c r="W28" s="60">
        <v>27.621155340364268</v>
      </c>
      <c r="X28" s="59">
        <f t="shared" si="0"/>
        <v>6.7829024000000002E-2</v>
      </c>
      <c r="Y28" s="59">
        <f t="shared" si="2"/>
        <v>6.2301174795421528E-2</v>
      </c>
      <c r="Z28" s="59">
        <f t="shared" si="3"/>
        <v>5.7223827677214803E-2</v>
      </c>
      <c r="AA28" s="59">
        <f t="shared" si="4"/>
        <v>5.2560268161624138E-2</v>
      </c>
      <c r="AB28" s="59">
        <f t="shared" si="5"/>
        <v>4.8276773878267433E-2</v>
      </c>
      <c r="AC28" s="59">
        <f t="shared" si="6"/>
        <v>4.4342370722435569E-2</v>
      </c>
      <c r="AD28" s="59">
        <f t="shared" si="7"/>
        <v>4.0728608880202091E-2</v>
      </c>
    </row>
    <row r="29" spans="1:30" x14ac:dyDescent="0.25">
      <c r="A29" s="52" t="s">
        <v>342</v>
      </c>
      <c r="B29" s="53">
        <v>37222</v>
      </c>
      <c r="C29" s="54">
        <v>4301332250</v>
      </c>
      <c r="D29" s="55">
        <v>74</v>
      </c>
      <c r="E29" s="55">
        <v>60</v>
      </c>
      <c r="F29" s="55" t="s">
        <v>18</v>
      </c>
      <c r="G29" s="55" t="s">
        <v>32</v>
      </c>
      <c r="H29" s="55">
        <v>40.039920000000002</v>
      </c>
      <c r="I29" s="56">
        <v>-110.19246</v>
      </c>
      <c r="J29" s="54">
        <v>60</v>
      </c>
      <c r="K29" s="55">
        <v>365</v>
      </c>
      <c r="L29" s="55">
        <v>730</v>
      </c>
      <c r="M29" s="55">
        <v>1095</v>
      </c>
      <c r="N29" s="55">
        <v>1460</v>
      </c>
      <c r="O29" s="55">
        <v>1825</v>
      </c>
      <c r="P29" s="55">
        <v>2190</v>
      </c>
      <c r="Q29" s="57">
        <v>2.3290384453705478E-4</v>
      </c>
      <c r="R29" s="58">
        <v>55.110191291051038</v>
      </c>
      <c r="S29" s="58">
        <v>50.618886402270633</v>
      </c>
      <c r="T29" s="58">
        <v>46.493608542818613</v>
      </c>
      <c r="U29" s="58">
        <v>42.704527676766311</v>
      </c>
      <c r="V29" s="58">
        <v>39.224244821009577</v>
      </c>
      <c r="W29" s="60">
        <v>36.027593922214265</v>
      </c>
      <c r="X29" s="59">
        <f t="shared" si="0"/>
        <v>8.8472639999999991E-2</v>
      </c>
      <c r="Y29" s="59">
        <f t="shared" si="2"/>
        <v>8.1262401907071555E-2</v>
      </c>
      <c r="Z29" s="59">
        <f t="shared" si="3"/>
        <v>7.4639775231149744E-2</v>
      </c>
      <c r="AA29" s="59">
        <f t="shared" si="4"/>
        <v>6.8556871515161932E-2</v>
      </c>
      <c r="AB29" s="59">
        <f t="shared" si="5"/>
        <v>6.2969705058609701E-2</v>
      </c>
      <c r="AC29" s="59">
        <f t="shared" si="6"/>
        <v>5.7837874855350746E-2</v>
      </c>
      <c r="AD29" s="59">
        <f t="shared" si="7"/>
        <v>5.3124272452437511E-2</v>
      </c>
    </row>
    <row r="30" spans="1:30" x14ac:dyDescent="0.25">
      <c r="A30" s="52" t="s">
        <v>119</v>
      </c>
      <c r="B30" s="53">
        <v>30126</v>
      </c>
      <c r="C30" s="54">
        <v>4301330645</v>
      </c>
      <c r="D30" s="55">
        <v>365</v>
      </c>
      <c r="E30" s="55">
        <v>64</v>
      </c>
      <c r="F30" s="55" t="s">
        <v>18</v>
      </c>
      <c r="G30" s="55" t="s">
        <v>32</v>
      </c>
      <c r="H30" s="55">
        <v>40.333559999999899</v>
      </c>
      <c r="I30" s="56">
        <v>-110.34423</v>
      </c>
      <c r="J30" s="54">
        <v>64</v>
      </c>
      <c r="K30" s="55">
        <v>365</v>
      </c>
      <c r="L30" s="55">
        <v>730</v>
      </c>
      <c r="M30" s="55">
        <v>1095</v>
      </c>
      <c r="N30" s="55">
        <v>1460</v>
      </c>
      <c r="O30" s="55">
        <v>1825</v>
      </c>
      <c r="P30" s="55">
        <v>2190</v>
      </c>
      <c r="Q30" s="57">
        <v>2.3290384453705478E-4</v>
      </c>
      <c r="R30" s="58">
        <v>58.784204043787774</v>
      </c>
      <c r="S30" s="58">
        <v>53.993478829088673</v>
      </c>
      <c r="T30" s="58">
        <v>49.593182445673186</v>
      </c>
      <c r="U30" s="58">
        <v>45.551496188550729</v>
      </c>
      <c r="V30" s="58">
        <v>41.839194475743547</v>
      </c>
      <c r="W30" s="60">
        <v>38.429433517028549</v>
      </c>
      <c r="X30" s="59">
        <f t="shared" si="0"/>
        <v>9.4370815999999996E-2</v>
      </c>
      <c r="Y30" s="59">
        <f t="shared" si="2"/>
        <v>8.6679895367543003E-2</v>
      </c>
      <c r="Z30" s="59">
        <f t="shared" si="3"/>
        <v>7.9615760246559725E-2</v>
      </c>
      <c r="AA30" s="59">
        <f t="shared" si="4"/>
        <v>7.3127329616172715E-2</v>
      </c>
      <c r="AB30" s="59">
        <f t="shared" si="5"/>
        <v>6.7167685395850343E-2</v>
      </c>
      <c r="AC30" s="59">
        <f t="shared" si="6"/>
        <v>6.169373317904079E-2</v>
      </c>
      <c r="AD30" s="59">
        <f t="shared" si="7"/>
        <v>5.6665890615933343E-2</v>
      </c>
    </row>
    <row r="31" spans="1:30" x14ac:dyDescent="0.25">
      <c r="A31" s="52" t="s">
        <v>450</v>
      </c>
      <c r="B31" s="53">
        <v>38887</v>
      </c>
      <c r="C31" s="54">
        <v>4301332857</v>
      </c>
      <c r="D31" s="55">
        <v>12</v>
      </c>
      <c r="E31" s="55">
        <v>68</v>
      </c>
      <c r="F31" s="55" t="s">
        <v>18</v>
      </c>
      <c r="G31" s="55" t="s">
        <v>32</v>
      </c>
      <c r="H31" s="55">
        <v>40.018230000000003</v>
      </c>
      <c r="I31" s="56">
        <v>-110.22121</v>
      </c>
      <c r="J31" s="54">
        <v>68</v>
      </c>
      <c r="K31" s="55">
        <v>365</v>
      </c>
      <c r="L31" s="55">
        <v>730</v>
      </c>
      <c r="M31" s="55">
        <v>1095</v>
      </c>
      <c r="N31" s="55">
        <v>1460</v>
      </c>
      <c r="O31" s="55">
        <v>1825</v>
      </c>
      <c r="P31" s="55">
        <v>2190</v>
      </c>
      <c r="Q31" s="57">
        <v>2.3290384453705478E-4</v>
      </c>
      <c r="R31" s="58">
        <v>62.458216796524511</v>
      </c>
      <c r="S31" s="58">
        <v>57.368071255906713</v>
      </c>
      <c r="T31" s="58">
        <v>52.692756348527759</v>
      </c>
      <c r="U31" s="58">
        <v>48.398464700335147</v>
      </c>
      <c r="V31" s="58">
        <v>44.454144130477516</v>
      </c>
      <c r="W31" s="60">
        <v>40.831273111842833</v>
      </c>
      <c r="X31" s="59">
        <f t="shared" si="0"/>
        <v>0.100268992</v>
      </c>
      <c r="Y31" s="59">
        <f t="shared" si="2"/>
        <v>9.2097388828014437E-2</v>
      </c>
      <c r="Z31" s="59">
        <f t="shared" si="3"/>
        <v>8.4591745261969706E-2</v>
      </c>
      <c r="AA31" s="59">
        <f t="shared" si="4"/>
        <v>7.7697787717183511E-2</v>
      </c>
      <c r="AB31" s="59">
        <f t="shared" si="5"/>
        <v>7.1365665733090985E-2</v>
      </c>
      <c r="AC31" s="59">
        <f t="shared" si="6"/>
        <v>6.5549591502730833E-2</v>
      </c>
      <c r="AD31" s="59">
        <f t="shared" si="7"/>
        <v>6.0207508779429174E-2</v>
      </c>
    </row>
    <row r="32" spans="1:30" x14ac:dyDescent="0.25">
      <c r="A32" s="52" t="s">
        <v>642</v>
      </c>
      <c r="B32" s="53">
        <v>39483</v>
      </c>
      <c r="C32" s="54">
        <v>4301333342</v>
      </c>
      <c r="D32" s="55">
        <v>3</v>
      </c>
      <c r="E32" s="55">
        <v>69</v>
      </c>
      <c r="F32" s="55" t="s">
        <v>18</v>
      </c>
      <c r="G32" s="55" t="s">
        <v>32</v>
      </c>
      <c r="H32" s="55">
        <v>40.011060000000001</v>
      </c>
      <c r="I32" s="56">
        <v>-110.075779999999</v>
      </c>
      <c r="J32" s="54">
        <v>69</v>
      </c>
      <c r="K32" s="55">
        <v>365</v>
      </c>
      <c r="L32" s="55">
        <v>730</v>
      </c>
      <c r="M32" s="55">
        <v>1095</v>
      </c>
      <c r="N32" s="55">
        <v>1460</v>
      </c>
      <c r="O32" s="55">
        <v>1825</v>
      </c>
      <c r="P32" s="55">
        <v>2190</v>
      </c>
      <c r="Q32" s="57">
        <v>2.3290384453705478E-4</v>
      </c>
      <c r="R32" s="58">
        <v>63.376719984708693</v>
      </c>
      <c r="S32" s="58">
        <v>58.211719362611227</v>
      </c>
      <c r="T32" s="58">
        <v>53.467649824241406</v>
      </c>
      <c r="U32" s="58">
        <v>49.110206828281257</v>
      </c>
      <c r="V32" s="58">
        <v>45.10788154416101</v>
      </c>
      <c r="W32" s="60">
        <v>41.431733010546402</v>
      </c>
      <c r="X32" s="59">
        <f t="shared" si="0"/>
        <v>0.101743536</v>
      </c>
      <c r="Y32" s="59">
        <f t="shared" si="2"/>
        <v>9.3451762193132296E-2</v>
      </c>
      <c r="Z32" s="59">
        <f t="shared" si="3"/>
        <v>8.5835741515822211E-2</v>
      </c>
      <c r="AA32" s="59">
        <f t="shared" si="4"/>
        <v>7.8840402242436214E-2</v>
      </c>
      <c r="AB32" s="59">
        <f t="shared" si="5"/>
        <v>7.2415160817401153E-2</v>
      </c>
      <c r="AC32" s="59">
        <f t="shared" si="6"/>
        <v>6.651355608365335E-2</v>
      </c>
      <c r="AD32" s="59">
        <f t="shared" si="7"/>
        <v>6.109291332030313E-2</v>
      </c>
    </row>
    <row r="33" spans="1:30" x14ac:dyDescent="0.25">
      <c r="A33" s="52" t="s">
        <v>910</v>
      </c>
      <c r="B33" s="53">
        <v>40260</v>
      </c>
      <c r="C33" s="54">
        <v>4301334223</v>
      </c>
      <c r="D33" s="55">
        <v>5</v>
      </c>
      <c r="E33" s="55">
        <v>73</v>
      </c>
      <c r="F33" s="55" t="s">
        <v>18</v>
      </c>
      <c r="G33" s="55" t="s">
        <v>32</v>
      </c>
      <c r="H33" s="55">
        <v>40.069029999999898</v>
      </c>
      <c r="I33" s="56">
        <v>-110.18763</v>
      </c>
      <c r="J33" s="54">
        <v>73</v>
      </c>
      <c r="K33" s="55">
        <v>365</v>
      </c>
      <c r="L33" s="55">
        <v>730</v>
      </c>
      <c r="M33" s="55">
        <v>1095</v>
      </c>
      <c r="N33" s="55">
        <v>1460</v>
      </c>
      <c r="O33" s="55">
        <v>1825</v>
      </c>
      <c r="P33" s="55">
        <v>2190</v>
      </c>
      <c r="Q33" s="57">
        <v>2.3290384453705478E-4</v>
      </c>
      <c r="R33" s="58">
        <v>67.050732737445429</v>
      </c>
      <c r="S33" s="58">
        <v>61.586311789429267</v>
      </c>
      <c r="T33" s="58">
        <v>56.567223727095978</v>
      </c>
      <c r="U33" s="58">
        <v>51.957175340065675</v>
      </c>
      <c r="V33" s="58">
        <v>47.72283119889498</v>
      </c>
      <c r="W33" s="60">
        <v>43.833572605360686</v>
      </c>
      <c r="X33" s="59">
        <f t="shared" si="0"/>
        <v>0.107641712</v>
      </c>
      <c r="Y33" s="59">
        <f t="shared" si="2"/>
        <v>9.886925565360373E-2</v>
      </c>
      <c r="Z33" s="59">
        <f t="shared" si="3"/>
        <v>9.0811726531232193E-2</v>
      </c>
      <c r="AA33" s="59">
        <f t="shared" si="4"/>
        <v>8.341086034344701E-2</v>
      </c>
      <c r="AB33" s="59">
        <f t="shared" si="5"/>
        <v>7.6613141154641795E-2</v>
      </c>
      <c r="AC33" s="59">
        <f t="shared" si="6"/>
        <v>7.03694144073434E-2</v>
      </c>
      <c r="AD33" s="59">
        <f t="shared" si="7"/>
        <v>6.4634531483798968E-2</v>
      </c>
    </row>
    <row r="34" spans="1:30" x14ac:dyDescent="0.25">
      <c r="A34" s="52" t="s">
        <v>274</v>
      </c>
      <c r="B34" s="53">
        <v>35307</v>
      </c>
      <c r="C34" s="54">
        <v>4301331682</v>
      </c>
      <c r="D34" s="55">
        <v>4</v>
      </c>
      <c r="E34" s="55">
        <v>74</v>
      </c>
      <c r="F34" s="55" t="s">
        <v>18</v>
      </c>
      <c r="G34" s="55" t="s">
        <v>32</v>
      </c>
      <c r="H34" s="55">
        <v>40.025440000000003</v>
      </c>
      <c r="I34" s="56">
        <v>-110.14566000000001</v>
      </c>
      <c r="J34" s="54">
        <v>74</v>
      </c>
      <c r="K34" s="55">
        <v>365</v>
      </c>
      <c r="L34" s="55">
        <v>730</v>
      </c>
      <c r="M34" s="55">
        <v>1095</v>
      </c>
      <c r="N34" s="55">
        <v>1460</v>
      </c>
      <c r="O34" s="55">
        <v>1825</v>
      </c>
      <c r="P34" s="55">
        <v>2190</v>
      </c>
      <c r="Q34" s="57">
        <v>2.3290384453705478E-4</v>
      </c>
      <c r="R34" s="58">
        <v>67.969235925629619</v>
      </c>
      <c r="S34" s="58">
        <v>62.429959896133781</v>
      </c>
      <c r="T34" s="58">
        <v>57.342117202809618</v>
      </c>
      <c r="U34" s="58">
        <v>52.668917468011777</v>
      </c>
      <c r="V34" s="58">
        <v>48.376568612578474</v>
      </c>
      <c r="W34" s="60">
        <v>44.434032504064263</v>
      </c>
      <c r="X34" s="59">
        <f t="shared" si="0"/>
        <v>0.10911625599999999</v>
      </c>
      <c r="Y34" s="59">
        <f t="shared" si="2"/>
        <v>0.1002236290187216</v>
      </c>
      <c r="Z34" s="59">
        <f t="shared" si="3"/>
        <v>9.2055722785084684E-2</v>
      </c>
      <c r="AA34" s="59">
        <f t="shared" si="4"/>
        <v>8.4553474868699699E-2</v>
      </c>
      <c r="AB34" s="59">
        <f t="shared" si="5"/>
        <v>7.7662636238951949E-2</v>
      </c>
      <c r="AC34" s="59">
        <f t="shared" si="6"/>
        <v>7.1333378988265916E-2</v>
      </c>
      <c r="AD34" s="59">
        <f t="shared" si="7"/>
        <v>6.5519936024672931E-2</v>
      </c>
    </row>
    <row r="35" spans="1:30" x14ac:dyDescent="0.25">
      <c r="A35" s="52" t="s">
        <v>504</v>
      </c>
      <c r="B35" s="53">
        <v>39085</v>
      </c>
      <c r="C35" s="54">
        <v>4301332886</v>
      </c>
      <c r="D35" s="55">
        <v>3</v>
      </c>
      <c r="E35" s="55">
        <v>75</v>
      </c>
      <c r="F35" s="55" t="s">
        <v>18</v>
      </c>
      <c r="G35" s="55" t="s">
        <v>32</v>
      </c>
      <c r="H35" s="55">
        <v>40.0001099999999</v>
      </c>
      <c r="I35" s="56">
        <v>-110.18755</v>
      </c>
      <c r="J35" s="54">
        <v>75</v>
      </c>
      <c r="K35" s="55">
        <v>365</v>
      </c>
      <c r="L35" s="55">
        <v>730</v>
      </c>
      <c r="M35" s="55">
        <v>1095</v>
      </c>
      <c r="N35" s="55">
        <v>1460</v>
      </c>
      <c r="O35" s="55">
        <v>1825</v>
      </c>
      <c r="P35" s="55">
        <v>2190</v>
      </c>
      <c r="Q35" s="57">
        <v>2.3290384453705478E-4</v>
      </c>
      <c r="R35" s="58">
        <v>68.887739113813794</v>
      </c>
      <c r="S35" s="58">
        <v>63.273608002838287</v>
      </c>
      <c r="T35" s="58">
        <v>58.117010678523265</v>
      </c>
      <c r="U35" s="58">
        <v>53.380659595957887</v>
      </c>
      <c r="V35" s="58">
        <v>49.030306026261968</v>
      </c>
      <c r="W35" s="60">
        <v>45.034492402767832</v>
      </c>
      <c r="X35" s="59">
        <f t="shared" si="0"/>
        <v>0.11059079999999999</v>
      </c>
      <c r="Y35" s="59">
        <f t="shared" si="2"/>
        <v>0.10157800238383945</v>
      </c>
      <c r="Z35" s="59">
        <f t="shared" si="3"/>
        <v>9.3299719038937176E-2</v>
      </c>
      <c r="AA35" s="59">
        <f t="shared" si="4"/>
        <v>8.5696089393952402E-2</v>
      </c>
      <c r="AB35" s="59">
        <f t="shared" si="5"/>
        <v>7.871213132326213E-2</v>
      </c>
      <c r="AC35" s="59">
        <f t="shared" si="6"/>
        <v>7.2297343569188419E-2</v>
      </c>
      <c r="AD35" s="59">
        <f t="shared" si="7"/>
        <v>6.640534056554688E-2</v>
      </c>
    </row>
    <row r="36" spans="1:30" x14ac:dyDescent="0.25">
      <c r="A36" s="52" t="s">
        <v>1690</v>
      </c>
      <c r="B36" s="53">
        <v>41244</v>
      </c>
      <c r="C36" s="54">
        <v>4301350957</v>
      </c>
      <c r="D36" s="55">
        <v>10</v>
      </c>
      <c r="E36" s="55">
        <v>75</v>
      </c>
      <c r="F36" s="55" t="s">
        <v>18</v>
      </c>
      <c r="G36" s="55" t="s">
        <v>32</v>
      </c>
      <c r="H36" s="55">
        <v>40.080950000000001</v>
      </c>
      <c r="I36" s="56">
        <v>-110.13936</v>
      </c>
      <c r="J36" s="54">
        <v>75</v>
      </c>
      <c r="K36" s="55">
        <v>365</v>
      </c>
      <c r="L36" s="55">
        <v>730</v>
      </c>
      <c r="M36" s="55">
        <v>1095</v>
      </c>
      <c r="N36" s="55">
        <v>1460</v>
      </c>
      <c r="O36" s="55">
        <v>1825</v>
      </c>
      <c r="P36" s="55">
        <v>2190</v>
      </c>
      <c r="Q36" s="57">
        <v>2.3290384453705478E-4</v>
      </c>
      <c r="R36" s="58">
        <v>68.887739113813794</v>
      </c>
      <c r="S36" s="58">
        <v>63.273608002838287</v>
      </c>
      <c r="T36" s="58">
        <v>58.117010678523265</v>
      </c>
      <c r="U36" s="58">
        <v>53.380659595957887</v>
      </c>
      <c r="V36" s="58">
        <v>49.030306026261968</v>
      </c>
      <c r="W36" s="60">
        <v>45.034492402767832</v>
      </c>
      <c r="X36" s="59">
        <f t="shared" si="0"/>
        <v>0.11059079999999999</v>
      </c>
      <c r="Y36" s="59">
        <f t="shared" si="2"/>
        <v>0.10157800238383945</v>
      </c>
      <c r="Z36" s="59">
        <f t="shared" si="3"/>
        <v>9.3299719038937176E-2</v>
      </c>
      <c r="AA36" s="59">
        <f t="shared" si="4"/>
        <v>8.5696089393952402E-2</v>
      </c>
      <c r="AB36" s="59">
        <f t="shared" si="5"/>
        <v>7.871213132326213E-2</v>
      </c>
      <c r="AC36" s="59">
        <f t="shared" si="6"/>
        <v>7.2297343569188419E-2</v>
      </c>
      <c r="AD36" s="59">
        <f t="shared" si="7"/>
        <v>6.640534056554688E-2</v>
      </c>
    </row>
    <row r="37" spans="1:30" x14ac:dyDescent="0.25">
      <c r="A37" s="52" t="s">
        <v>358</v>
      </c>
      <c r="B37" s="53">
        <v>38008</v>
      </c>
      <c r="C37" s="54">
        <v>4301332291</v>
      </c>
      <c r="D37" s="55">
        <v>2</v>
      </c>
      <c r="E37" s="55">
        <v>77</v>
      </c>
      <c r="F37" s="55" t="s">
        <v>18</v>
      </c>
      <c r="G37" s="55" t="s">
        <v>32</v>
      </c>
      <c r="H37" s="55">
        <v>40.043590000000002</v>
      </c>
      <c r="I37" s="56">
        <v>-110.21495</v>
      </c>
      <c r="J37" s="54">
        <v>77</v>
      </c>
      <c r="K37" s="55">
        <v>365</v>
      </c>
      <c r="L37" s="55">
        <v>730</v>
      </c>
      <c r="M37" s="55">
        <v>1095</v>
      </c>
      <c r="N37" s="55">
        <v>1460</v>
      </c>
      <c r="O37" s="55">
        <v>1825</v>
      </c>
      <c r="P37" s="55">
        <v>2190</v>
      </c>
      <c r="Q37" s="57">
        <v>2.3290384453705478E-4</v>
      </c>
      <c r="R37" s="58">
        <v>70.724745490182173</v>
      </c>
      <c r="S37" s="58">
        <v>64.960904216247314</v>
      </c>
      <c r="T37" s="58">
        <v>59.666797629950551</v>
      </c>
      <c r="U37" s="58">
        <v>54.804143851850093</v>
      </c>
      <c r="V37" s="58">
        <v>50.337780853628956</v>
      </c>
      <c r="W37" s="60">
        <v>46.23541220017497</v>
      </c>
      <c r="X37" s="59">
        <f t="shared" si="0"/>
        <v>0.11353988799999999</v>
      </c>
      <c r="Y37" s="59">
        <f t="shared" si="2"/>
        <v>0.10428674911407518</v>
      </c>
      <c r="Z37" s="59">
        <f t="shared" si="3"/>
        <v>9.5787711546642174E-2</v>
      </c>
      <c r="AA37" s="59">
        <f t="shared" si="4"/>
        <v>8.7981318444457807E-2</v>
      </c>
      <c r="AB37" s="59">
        <f t="shared" si="5"/>
        <v>8.0811121491882437E-2</v>
      </c>
      <c r="AC37" s="59">
        <f t="shared" si="6"/>
        <v>7.4225272731033451E-2</v>
      </c>
      <c r="AD37" s="59">
        <f t="shared" si="7"/>
        <v>6.8176149647294793E-2</v>
      </c>
    </row>
    <row r="38" spans="1:30" x14ac:dyDescent="0.25">
      <c r="A38" s="52" t="s">
        <v>1688</v>
      </c>
      <c r="B38" s="53">
        <v>41274</v>
      </c>
      <c r="C38" s="54">
        <v>4301351344</v>
      </c>
      <c r="D38" s="55">
        <v>2</v>
      </c>
      <c r="E38" s="55">
        <v>79</v>
      </c>
      <c r="F38" s="55" t="s">
        <v>18</v>
      </c>
      <c r="G38" s="55" t="s">
        <v>32</v>
      </c>
      <c r="H38" s="55">
        <v>40.062959999999897</v>
      </c>
      <c r="I38" s="56">
        <v>-110.59468</v>
      </c>
      <c r="J38" s="54">
        <v>79</v>
      </c>
      <c r="K38" s="55">
        <v>365</v>
      </c>
      <c r="L38" s="55">
        <v>730</v>
      </c>
      <c r="M38" s="55">
        <v>1095</v>
      </c>
      <c r="N38" s="55">
        <v>1460</v>
      </c>
      <c r="O38" s="55">
        <v>1825</v>
      </c>
      <c r="P38" s="55">
        <v>2190</v>
      </c>
      <c r="Q38" s="57">
        <v>2.3290384453705478E-4</v>
      </c>
      <c r="R38" s="58">
        <v>72.561751866550537</v>
      </c>
      <c r="S38" s="58">
        <v>66.648200429656328</v>
      </c>
      <c r="T38" s="58">
        <v>61.216584581377838</v>
      </c>
      <c r="U38" s="58">
        <v>56.227628107742305</v>
      </c>
      <c r="V38" s="58">
        <v>51.645255680995938</v>
      </c>
      <c r="W38" s="60">
        <v>47.436331997582116</v>
      </c>
      <c r="X38" s="59">
        <f t="shared" si="0"/>
        <v>0.11648897599999999</v>
      </c>
      <c r="Y38" s="59">
        <f t="shared" si="2"/>
        <v>0.10699549584431089</v>
      </c>
      <c r="Z38" s="59">
        <f t="shared" si="3"/>
        <v>9.8275704054347157E-2</v>
      </c>
      <c r="AA38" s="59">
        <f t="shared" si="4"/>
        <v>9.0266547494963198E-2</v>
      </c>
      <c r="AB38" s="59">
        <f t="shared" si="5"/>
        <v>8.2910111660502772E-2</v>
      </c>
      <c r="AC38" s="59">
        <f t="shared" si="6"/>
        <v>7.6153201892878469E-2</v>
      </c>
      <c r="AD38" s="59">
        <f t="shared" si="7"/>
        <v>6.9946958729042719E-2</v>
      </c>
    </row>
    <row r="39" spans="1:30" x14ac:dyDescent="0.25">
      <c r="A39" s="52" t="s">
        <v>388</v>
      </c>
      <c r="B39" s="53">
        <v>38405</v>
      </c>
      <c r="C39" s="54">
        <v>4301332456</v>
      </c>
      <c r="D39" s="55">
        <v>2</v>
      </c>
      <c r="E39" s="55">
        <v>81</v>
      </c>
      <c r="F39" s="55" t="s">
        <v>18</v>
      </c>
      <c r="G39" s="55" t="s">
        <v>32</v>
      </c>
      <c r="H39" s="55">
        <v>40.029069999999898</v>
      </c>
      <c r="I39" s="56">
        <v>-110.18761000000001</v>
      </c>
      <c r="J39" s="54">
        <v>81</v>
      </c>
      <c r="K39" s="55">
        <v>365</v>
      </c>
      <c r="L39" s="55">
        <v>730</v>
      </c>
      <c r="M39" s="55">
        <v>1095</v>
      </c>
      <c r="N39" s="55">
        <v>1460</v>
      </c>
      <c r="O39" s="55">
        <v>1825</v>
      </c>
      <c r="P39" s="55">
        <v>2190</v>
      </c>
      <c r="Q39" s="57">
        <v>2.3290384453705478E-4</v>
      </c>
      <c r="R39" s="58">
        <v>74.398758242918902</v>
      </c>
      <c r="S39" s="58">
        <v>68.335496643065355</v>
      </c>
      <c r="T39" s="58">
        <v>62.766371532805124</v>
      </c>
      <c r="U39" s="58">
        <v>57.651112363634518</v>
      </c>
      <c r="V39" s="58">
        <v>52.952730508362926</v>
      </c>
      <c r="W39" s="60">
        <v>48.637251794989261</v>
      </c>
      <c r="X39" s="59">
        <f t="shared" si="0"/>
        <v>0.119438064</v>
      </c>
      <c r="Y39" s="59">
        <f t="shared" si="2"/>
        <v>0.1097042425745466</v>
      </c>
      <c r="Z39" s="59">
        <f t="shared" si="3"/>
        <v>0.10076369656205215</v>
      </c>
      <c r="AA39" s="59">
        <f t="shared" si="4"/>
        <v>9.2551776545468589E-2</v>
      </c>
      <c r="AB39" s="59">
        <f t="shared" si="5"/>
        <v>8.5009101829123093E-2</v>
      </c>
      <c r="AC39" s="59">
        <f t="shared" si="6"/>
        <v>7.8081131054723502E-2</v>
      </c>
      <c r="AD39" s="59">
        <f t="shared" si="7"/>
        <v>7.1717767810790645E-2</v>
      </c>
    </row>
    <row r="40" spans="1:30" x14ac:dyDescent="0.25">
      <c r="A40" s="52" t="s">
        <v>281</v>
      </c>
      <c r="B40" s="53">
        <v>35530</v>
      </c>
      <c r="C40" s="54">
        <v>4301331724</v>
      </c>
      <c r="D40" s="55">
        <v>5</v>
      </c>
      <c r="E40" s="55">
        <v>87</v>
      </c>
      <c r="F40" s="55" t="s">
        <v>18</v>
      </c>
      <c r="G40" s="55" t="s">
        <v>32</v>
      </c>
      <c r="H40" s="55">
        <v>40.032629999999898</v>
      </c>
      <c r="I40" s="56">
        <v>-110.15403000000001</v>
      </c>
      <c r="J40" s="54">
        <v>87</v>
      </c>
      <c r="K40" s="55">
        <v>365</v>
      </c>
      <c r="L40" s="55">
        <v>730</v>
      </c>
      <c r="M40" s="55">
        <v>1095</v>
      </c>
      <c r="N40" s="55">
        <v>1460</v>
      </c>
      <c r="O40" s="55">
        <v>1825</v>
      </c>
      <c r="P40" s="55">
        <v>2190</v>
      </c>
      <c r="Q40" s="57">
        <v>2.3290384453705478E-4</v>
      </c>
      <c r="R40" s="58">
        <v>79.90977737202401</v>
      </c>
      <c r="S40" s="58">
        <v>73.397385283292408</v>
      </c>
      <c r="T40" s="58">
        <v>67.41573238708699</v>
      </c>
      <c r="U40" s="58">
        <v>61.921565131311148</v>
      </c>
      <c r="V40" s="58">
        <v>56.875154990463884</v>
      </c>
      <c r="W40" s="60">
        <v>52.240011187210683</v>
      </c>
      <c r="X40" s="59">
        <f t="shared" si="0"/>
        <v>0.128285328</v>
      </c>
      <c r="Y40" s="59">
        <f t="shared" si="2"/>
        <v>0.11783048276525376</v>
      </c>
      <c r="Z40" s="59">
        <f t="shared" si="3"/>
        <v>0.10822767408516712</v>
      </c>
      <c r="AA40" s="59">
        <f t="shared" si="4"/>
        <v>9.9407463696984791E-2</v>
      </c>
      <c r="AB40" s="59">
        <f t="shared" si="5"/>
        <v>9.1306072334984056E-2</v>
      </c>
      <c r="AC40" s="59">
        <f t="shared" si="6"/>
        <v>8.3864918540258571E-2</v>
      </c>
      <c r="AD40" s="59">
        <f t="shared" si="7"/>
        <v>7.7030195056034381E-2</v>
      </c>
    </row>
    <row r="41" spans="1:30" x14ac:dyDescent="0.25">
      <c r="A41" s="52" t="s">
        <v>649</v>
      </c>
      <c r="B41" s="53">
        <v>39497</v>
      </c>
      <c r="C41" s="54">
        <v>4301333163</v>
      </c>
      <c r="D41" s="55">
        <v>18</v>
      </c>
      <c r="E41" s="55">
        <v>100</v>
      </c>
      <c r="F41" s="55" t="s">
        <v>18</v>
      </c>
      <c r="G41" s="55" t="s">
        <v>32</v>
      </c>
      <c r="H41" s="55">
        <v>40.010480000000001</v>
      </c>
      <c r="I41" s="56">
        <v>-110.15522</v>
      </c>
      <c r="J41" s="54">
        <v>100</v>
      </c>
      <c r="K41" s="55">
        <v>365</v>
      </c>
      <c r="L41" s="55">
        <v>730</v>
      </c>
      <c r="M41" s="55">
        <v>1095</v>
      </c>
      <c r="N41" s="55">
        <v>1460</v>
      </c>
      <c r="O41" s="55">
        <v>1825</v>
      </c>
      <c r="P41" s="55">
        <v>2190</v>
      </c>
      <c r="Q41" s="57">
        <v>2.3290384453705478E-4</v>
      </c>
      <c r="R41" s="58">
        <v>91.850318818418401</v>
      </c>
      <c r="S41" s="58">
        <v>84.36481067045105</v>
      </c>
      <c r="T41" s="58">
        <v>77.489347571364348</v>
      </c>
      <c r="U41" s="58">
        <v>71.174212794610511</v>
      </c>
      <c r="V41" s="58">
        <v>65.373741368349286</v>
      </c>
      <c r="W41" s="60">
        <v>60.045989870357111</v>
      </c>
      <c r="X41" s="59">
        <f t="shared" si="0"/>
        <v>0.14745439999999999</v>
      </c>
      <c r="Y41" s="59">
        <f t="shared" si="2"/>
        <v>0.13543733651178594</v>
      </c>
      <c r="Z41" s="59">
        <f t="shared" si="3"/>
        <v>0.12439962538524957</v>
      </c>
      <c r="AA41" s="59">
        <f t="shared" si="4"/>
        <v>0.11426145252526987</v>
      </c>
      <c r="AB41" s="59">
        <f t="shared" si="5"/>
        <v>0.10494950843101616</v>
      </c>
      <c r="AC41" s="59">
        <f t="shared" si="6"/>
        <v>9.6396458092251225E-2</v>
      </c>
      <c r="AD41" s="59">
        <f t="shared" si="7"/>
        <v>8.8540454087395859E-2</v>
      </c>
    </row>
    <row r="42" spans="1:30" x14ac:dyDescent="0.25">
      <c r="A42" s="52" t="s">
        <v>1689</v>
      </c>
      <c r="B42" s="53">
        <v>41274</v>
      </c>
      <c r="C42" s="54">
        <v>4304752878</v>
      </c>
      <c r="D42" s="55">
        <v>3</v>
      </c>
      <c r="E42" s="55">
        <v>100</v>
      </c>
      <c r="F42" s="55" t="s">
        <v>18</v>
      </c>
      <c r="G42" s="55" t="s">
        <v>19</v>
      </c>
      <c r="H42" s="55">
        <v>40.370220000000003</v>
      </c>
      <c r="I42" s="56">
        <v>-109.80759</v>
      </c>
      <c r="J42" s="54">
        <v>100</v>
      </c>
      <c r="K42" s="55">
        <v>365</v>
      </c>
      <c r="L42" s="55">
        <v>730</v>
      </c>
      <c r="M42" s="55">
        <v>1095</v>
      </c>
      <c r="N42" s="55">
        <v>1460</v>
      </c>
      <c r="O42" s="55">
        <v>1825</v>
      </c>
      <c r="P42" s="55">
        <v>2190</v>
      </c>
      <c r="Q42" s="57">
        <v>2.3290384453705478E-4</v>
      </c>
      <c r="R42" s="58">
        <v>91.850318818418401</v>
      </c>
      <c r="S42" s="58">
        <v>84.36481067045105</v>
      </c>
      <c r="T42" s="58">
        <v>77.489347571364348</v>
      </c>
      <c r="U42" s="58">
        <v>71.174212794610511</v>
      </c>
      <c r="V42" s="58">
        <v>65.373741368349286</v>
      </c>
      <c r="W42" s="60">
        <v>60.045989870357111</v>
      </c>
      <c r="X42" s="59">
        <f t="shared" si="0"/>
        <v>0.14745439999999999</v>
      </c>
      <c r="Y42" s="59">
        <f t="shared" si="2"/>
        <v>0.13543733651178594</v>
      </c>
      <c r="Z42" s="59">
        <f t="shared" si="3"/>
        <v>0.12439962538524957</v>
      </c>
      <c r="AA42" s="59">
        <f t="shared" si="4"/>
        <v>0.11426145252526987</v>
      </c>
      <c r="AB42" s="59">
        <f t="shared" si="5"/>
        <v>0.10494950843101616</v>
      </c>
      <c r="AC42" s="59">
        <f t="shared" si="6"/>
        <v>9.6396458092251225E-2</v>
      </c>
      <c r="AD42" s="59">
        <f t="shared" si="7"/>
        <v>8.8540454087395859E-2</v>
      </c>
    </row>
    <row r="43" spans="1:30" x14ac:dyDescent="0.25">
      <c r="A43" s="52" t="s">
        <v>357</v>
      </c>
      <c r="B43" s="53">
        <v>37994</v>
      </c>
      <c r="C43" s="54">
        <v>4301332301</v>
      </c>
      <c r="D43" s="55">
        <v>44</v>
      </c>
      <c r="E43" s="55">
        <v>101</v>
      </c>
      <c r="F43" s="55" t="s">
        <v>18</v>
      </c>
      <c r="G43" s="55" t="s">
        <v>32</v>
      </c>
      <c r="H43" s="55">
        <v>40.043170000000003</v>
      </c>
      <c r="I43" s="56">
        <v>-110.20695000000001</v>
      </c>
      <c r="J43" s="54">
        <v>101</v>
      </c>
      <c r="K43" s="55">
        <v>365</v>
      </c>
      <c r="L43" s="55">
        <v>730</v>
      </c>
      <c r="M43" s="55">
        <v>1095</v>
      </c>
      <c r="N43" s="55">
        <v>1460</v>
      </c>
      <c r="O43" s="55">
        <v>1825</v>
      </c>
      <c r="P43" s="55">
        <v>2190</v>
      </c>
      <c r="Q43" s="57">
        <v>2.3290384453705478E-4</v>
      </c>
      <c r="R43" s="58">
        <v>92.768822006602576</v>
      </c>
      <c r="S43" s="58">
        <v>85.208458777155556</v>
      </c>
      <c r="T43" s="58">
        <v>78.264241047078002</v>
      </c>
      <c r="U43" s="58">
        <v>71.885954922556621</v>
      </c>
      <c r="V43" s="58">
        <v>66.027478782032787</v>
      </c>
      <c r="W43" s="60">
        <v>60.646449769060681</v>
      </c>
      <c r="X43" s="59">
        <f t="shared" si="0"/>
        <v>0.14892894400000001</v>
      </c>
      <c r="Y43" s="59">
        <f t="shared" si="2"/>
        <v>0.13679170987690378</v>
      </c>
      <c r="Z43" s="59">
        <f t="shared" si="3"/>
        <v>0.12564362163910206</v>
      </c>
      <c r="AA43" s="59">
        <f t="shared" si="4"/>
        <v>0.11540406705052259</v>
      </c>
      <c r="AB43" s="59">
        <f t="shared" si="5"/>
        <v>0.10599900351532633</v>
      </c>
      <c r="AC43" s="59">
        <f t="shared" si="6"/>
        <v>9.7360422673173755E-2</v>
      </c>
      <c r="AD43" s="59">
        <f t="shared" si="7"/>
        <v>8.9425858628269808E-2</v>
      </c>
    </row>
    <row r="44" spans="1:30" x14ac:dyDescent="0.25">
      <c r="A44" s="52" t="s">
        <v>317</v>
      </c>
      <c r="B44" s="53">
        <v>36656</v>
      </c>
      <c r="C44" s="54">
        <v>4301331086</v>
      </c>
      <c r="D44" s="55">
        <v>50</v>
      </c>
      <c r="E44" s="55">
        <v>108</v>
      </c>
      <c r="F44" s="55" t="s">
        <v>18</v>
      </c>
      <c r="G44" s="55" t="s">
        <v>32</v>
      </c>
      <c r="H44" s="55">
        <v>40.290129999999898</v>
      </c>
      <c r="I44" s="56">
        <v>-110.32605</v>
      </c>
      <c r="J44" s="54">
        <v>108</v>
      </c>
      <c r="K44" s="55">
        <v>365</v>
      </c>
      <c r="L44" s="55">
        <v>730</v>
      </c>
      <c r="M44" s="55">
        <v>1095</v>
      </c>
      <c r="N44" s="55">
        <v>1460</v>
      </c>
      <c r="O44" s="55">
        <v>1825</v>
      </c>
      <c r="P44" s="55">
        <v>2190</v>
      </c>
      <c r="Q44" s="57">
        <v>2.3290384453705478E-4</v>
      </c>
      <c r="R44" s="58">
        <v>99.198344323891874</v>
      </c>
      <c r="S44" s="58">
        <v>91.11399552408713</v>
      </c>
      <c r="T44" s="58">
        <v>83.688495377073508</v>
      </c>
      <c r="U44" s="58">
        <v>76.868149818179361</v>
      </c>
      <c r="V44" s="58">
        <v>70.603640677817239</v>
      </c>
      <c r="W44" s="60">
        <v>64.849669059985672</v>
      </c>
      <c r="X44" s="59">
        <f t="shared" si="0"/>
        <v>0.159250752</v>
      </c>
      <c r="Y44" s="59">
        <f t="shared" si="2"/>
        <v>0.14627232343272881</v>
      </c>
      <c r="Z44" s="59">
        <f t="shared" si="3"/>
        <v>0.13435159541606953</v>
      </c>
      <c r="AA44" s="59">
        <f t="shared" si="4"/>
        <v>0.12340236872729148</v>
      </c>
      <c r="AB44" s="59">
        <f t="shared" si="5"/>
        <v>0.11334546910549746</v>
      </c>
      <c r="AC44" s="59">
        <f t="shared" si="6"/>
        <v>0.10410817473963134</v>
      </c>
      <c r="AD44" s="59">
        <f t="shared" si="7"/>
        <v>9.5623690414387508E-2</v>
      </c>
    </row>
    <row r="45" spans="1:30" x14ac:dyDescent="0.25">
      <c r="A45" s="52" t="s">
        <v>424</v>
      </c>
      <c r="B45" s="53">
        <v>38678</v>
      </c>
      <c r="C45" s="54">
        <v>4301332697</v>
      </c>
      <c r="D45" s="55">
        <v>2</v>
      </c>
      <c r="E45" s="55">
        <v>113</v>
      </c>
      <c r="F45" s="55" t="s">
        <v>18</v>
      </c>
      <c r="G45" s="55" t="s">
        <v>32</v>
      </c>
      <c r="H45" s="55">
        <v>40.024940000000001</v>
      </c>
      <c r="I45" s="56">
        <v>-110.09007</v>
      </c>
      <c r="J45" s="54">
        <v>113</v>
      </c>
      <c r="K45" s="55">
        <v>365</v>
      </c>
      <c r="L45" s="55">
        <v>730</v>
      </c>
      <c r="M45" s="55">
        <v>1095</v>
      </c>
      <c r="N45" s="55">
        <v>1460</v>
      </c>
      <c r="O45" s="55">
        <v>1825</v>
      </c>
      <c r="P45" s="55">
        <v>2190</v>
      </c>
      <c r="Q45" s="57">
        <v>2.3290384453705478E-4</v>
      </c>
      <c r="R45" s="58">
        <v>103.79086026481279</v>
      </c>
      <c r="S45" s="58">
        <v>95.332236057609691</v>
      </c>
      <c r="T45" s="58">
        <v>87.56296275564172</v>
      </c>
      <c r="U45" s="58">
        <v>80.426860457909882</v>
      </c>
      <c r="V45" s="58">
        <v>73.872327746234703</v>
      </c>
      <c r="W45" s="60">
        <v>67.851968553503539</v>
      </c>
      <c r="X45" s="59">
        <f t="shared" si="0"/>
        <v>0.16662347199999999</v>
      </c>
      <c r="Y45" s="59">
        <f t="shared" si="2"/>
        <v>0.15304419025831811</v>
      </c>
      <c r="Z45" s="59">
        <f t="shared" si="3"/>
        <v>0.14057157668533202</v>
      </c>
      <c r="AA45" s="59">
        <f t="shared" si="4"/>
        <v>0.12911544135355496</v>
      </c>
      <c r="AB45" s="59">
        <f t="shared" si="5"/>
        <v>0.11859294452704826</v>
      </c>
      <c r="AC45" s="59">
        <f t="shared" si="6"/>
        <v>0.10892799764424389</v>
      </c>
      <c r="AD45" s="59">
        <f t="shared" si="7"/>
        <v>0.10005071311875732</v>
      </c>
    </row>
    <row r="46" spans="1:30" x14ac:dyDescent="0.25">
      <c r="A46" s="52" t="s">
        <v>1685</v>
      </c>
      <c r="B46" s="53">
        <v>41266</v>
      </c>
      <c r="C46" s="54">
        <v>4304752293</v>
      </c>
      <c r="D46" s="55">
        <v>31</v>
      </c>
      <c r="E46" s="55">
        <v>115</v>
      </c>
      <c r="F46" s="55" t="s">
        <v>18</v>
      </c>
      <c r="G46" s="55" t="s">
        <v>19</v>
      </c>
      <c r="H46" s="55">
        <v>40.180439999999898</v>
      </c>
      <c r="I46" s="56">
        <v>-109.82863</v>
      </c>
      <c r="J46" s="54">
        <v>115</v>
      </c>
      <c r="K46" s="55">
        <v>365</v>
      </c>
      <c r="L46" s="55">
        <v>730</v>
      </c>
      <c r="M46" s="55">
        <v>1095</v>
      </c>
      <c r="N46" s="55">
        <v>1460</v>
      </c>
      <c r="O46" s="55">
        <v>1825</v>
      </c>
      <c r="P46" s="55">
        <v>2190</v>
      </c>
      <c r="Q46" s="57">
        <v>2.3290384453705478E-4</v>
      </c>
      <c r="R46" s="58">
        <v>105.62786664118116</v>
      </c>
      <c r="S46" s="58">
        <v>97.019532271018704</v>
      </c>
      <c r="T46" s="58">
        <v>89.112749707069</v>
      </c>
      <c r="U46" s="58">
        <v>81.850344713802087</v>
      </c>
      <c r="V46" s="58">
        <v>75.179802573601691</v>
      </c>
      <c r="W46" s="60">
        <v>69.052888350910678</v>
      </c>
      <c r="X46" s="59">
        <f t="shared" si="0"/>
        <v>0.16957255999999998</v>
      </c>
      <c r="Y46" s="59">
        <f t="shared" si="2"/>
        <v>0.15575293698855383</v>
      </c>
      <c r="Z46" s="59">
        <f t="shared" si="3"/>
        <v>0.143059569193037</v>
      </c>
      <c r="AA46" s="59">
        <f t="shared" si="4"/>
        <v>0.13140067040406034</v>
      </c>
      <c r="AB46" s="59">
        <f t="shared" si="5"/>
        <v>0.12069193469566858</v>
      </c>
      <c r="AC46" s="59">
        <f t="shared" si="6"/>
        <v>0.11085592680608893</v>
      </c>
      <c r="AD46" s="59">
        <f t="shared" si="7"/>
        <v>0.10182152220050524</v>
      </c>
    </row>
    <row r="47" spans="1:30" x14ac:dyDescent="0.25">
      <c r="A47" s="52" t="s">
        <v>438</v>
      </c>
      <c r="B47" s="53">
        <v>38779</v>
      </c>
      <c r="C47" s="54">
        <v>4301332801</v>
      </c>
      <c r="D47" s="55">
        <v>351</v>
      </c>
      <c r="E47" s="55">
        <v>119</v>
      </c>
      <c r="F47" s="55" t="s">
        <v>18</v>
      </c>
      <c r="G47" s="55" t="s">
        <v>32</v>
      </c>
      <c r="H47" s="55">
        <v>40.012070000000001</v>
      </c>
      <c r="I47" s="56">
        <v>-110.32929</v>
      </c>
      <c r="J47" s="54">
        <v>119</v>
      </c>
      <c r="K47" s="55">
        <v>365</v>
      </c>
      <c r="L47" s="55">
        <v>730</v>
      </c>
      <c r="M47" s="55">
        <v>1095</v>
      </c>
      <c r="N47" s="55">
        <v>1460</v>
      </c>
      <c r="O47" s="55">
        <v>1825</v>
      </c>
      <c r="P47" s="55">
        <v>2190</v>
      </c>
      <c r="Q47" s="57">
        <v>2.3290384453705478E-4</v>
      </c>
      <c r="R47" s="58">
        <v>109.30187939391789</v>
      </c>
      <c r="S47" s="58">
        <v>100.39412469783674</v>
      </c>
      <c r="T47" s="58">
        <v>92.212323609923587</v>
      </c>
      <c r="U47" s="58">
        <v>84.697313225586512</v>
      </c>
      <c r="V47" s="58">
        <v>77.794752228335653</v>
      </c>
      <c r="W47" s="60">
        <v>71.454727945724954</v>
      </c>
      <c r="X47" s="59">
        <f t="shared" si="0"/>
        <v>0.17547073599999999</v>
      </c>
      <c r="Y47" s="59">
        <f t="shared" si="2"/>
        <v>0.16117043044902524</v>
      </c>
      <c r="Z47" s="59">
        <f t="shared" si="3"/>
        <v>0.14803555420844697</v>
      </c>
      <c r="AA47" s="59">
        <f t="shared" si="4"/>
        <v>0.13597112850507115</v>
      </c>
      <c r="AB47" s="59">
        <f t="shared" si="5"/>
        <v>0.12488991503290924</v>
      </c>
      <c r="AC47" s="59">
        <f t="shared" si="6"/>
        <v>0.11471178512977896</v>
      </c>
      <c r="AD47" s="59">
        <f t="shared" si="7"/>
        <v>0.10536314036400106</v>
      </c>
    </row>
    <row r="48" spans="1:30" x14ac:dyDescent="0.25">
      <c r="A48" s="52" t="s">
        <v>1138</v>
      </c>
      <c r="B48" s="53">
        <v>40521</v>
      </c>
      <c r="C48" s="54">
        <v>4301350394</v>
      </c>
      <c r="D48" s="55">
        <v>329</v>
      </c>
      <c r="E48" s="55">
        <v>123</v>
      </c>
      <c r="F48" s="55" t="s">
        <v>18</v>
      </c>
      <c r="G48" s="55" t="s">
        <v>32</v>
      </c>
      <c r="H48" s="55">
        <v>40.129289999999898</v>
      </c>
      <c r="I48" s="56">
        <v>-110.149829999999</v>
      </c>
      <c r="J48" s="54">
        <v>123</v>
      </c>
      <c r="K48" s="55">
        <v>365</v>
      </c>
      <c r="L48" s="55">
        <v>730</v>
      </c>
      <c r="M48" s="55">
        <v>1095</v>
      </c>
      <c r="N48" s="55">
        <v>1460</v>
      </c>
      <c r="O48" s="55">
        <v>1825</v>
      </c>
      <c r="P48" s="55">
        <v>2190</v>
      </c>
      <c r="Q48" s="57">
        <v>2.3290384453705478E-4</v>
      </c>
      <c r="R48" s="58">
        <v>112.97589214665463</v>
      </c>
      <c r="S48" s="58">
        <v>103.7687171246548</v>
      </c>
      <c r="T48" s="58">
        <v>95.31189751277816</v>
      </c>
      <c r="U48" s="58">
        <v>87.544281737370937</v>
      </c>
      <c r="V48" s="58">
        <v>80.40970188306963</v>
      </c>
      <c r="W48" s="60">
        <v>73.856567540539245</v>
      </c>
      <c r="X48" s="59">
        <f t="shared" si="0"/>
        <v>0.18136891199999999</v>
      </c>
      <c r="Y48" s="59">
        <f t="shared" si="2"/>
        <v>0.1665879239094967</v>
      </c>
      <c r="Z48" s="59">
        <f t="shared" si="3"/>
        <v>0.15301153922385699</v>
      </c>
      <c r="AA48" s="59">
        <f t="shared" si="4"/>
        <v>0.14054158660608196</v>
      </c>
      <c r="AB48" s="59">
        <f t="shared" si="5"/>
        <v>0.12908789537014989</v>
      </c>
      <c r="AC48" s="59">
        <f t="shared" si="6"/>
        <v>0.11856764345346903</v>
      </c>
      <c r="AD48" s="59">
        <f t="shared" si="7"/>
        <v>0.1089047585274969</v>
      </c>
    </row>
    <row r="49" spans="1:30" x14ac:dyDescent="0.25">
      <c r="A49" s="52" t="s">
        <v>389</v>
      </c>
      <c r="B49" s="53">
        <v>38415</v>
      </c>
      <c r="C49" s="54">
        <v>4301332458</v>
      </c>
      <c r="D49" s="55">
        <v>2</v>
      </c>
      <c r="E49" s="55">
        <v>130</v>
      </c>
      <c r="F49" s="55" t="s">
        <v>18</v>
      </c>
      <c r="G49" s="55" t="s">
        <v>32</v>
      </c>
      <c r="H49" s="55">
        <v>40.029089999999897</v>
      </c>
      <c r="I49" s="56">
        <v>-110.17811</v>
      </c>
      <c r="J49" s="54">
        <v>130</v>
      </c>
      <c r="K49" s="55">
        <v>365</v>
      </c>
      <c r="L49" s="55">
        <v>730</v>
      </c>
      <c r="M49" s="55">
        <v>1095</v>
      </c>
      <c r="N49" s="55">
        <v>1460</v>
      </c>
      <c r="O49" s="55">
        <v>1825</v>
      </c>
      <c r="P49" s="55">
        <v>2190</v>
      </c>
      <c r="Q49" s="57">
        <v>2.3290384453705478E-4</v>
      </c>
      <c r="R49" s="58">
        <v>119.40541446394391</v>
      </c>
      <c r="S49" s="58">
        <v>109.67425387158637</v>
      </c>
      <c r="T49" s="58">
        <v>100.73615184277367</v>
      </c>
      <c r="U49" s="58">
        <v>92.526476632993663</v>
      </c>
      <c r="V49" s="58">
        <v>84.985863778854082</v>
      </c>
      <c r="W49" s="60">
        <v>78.059786831464237</v>
      </c>
      <c r="X49" s="59">
        <f t="shared" si="0"/>
        <v>0.19169071999999998</v>
      </c>
      <c r="Y49" s="59">
        <f t="shared" si="2"/>
        <v>0.1760685374653217</v>
      </c>
      <c r="Z49" s="59">
        <f t="shared" si="3"/>
        <v>0.16171951300082446</v>
      </c>
      <c r="AA49" s="59">
        <f t="shared" si="4"/>
        <v>0.14853988828285083</v>
      </c>
      <c r="AB49" s="59">
        <f t="shared" si="5"/>
        <v>0.13643436096032099</v>
      </c>
      <c r="AC49" s="59">
        <f t="shared" si="6"/>
        <v>0.1253153955199266</v>
      </c>
      <c r="AD49" s="59">
        <f t="shared" si="7"/>
        <v>0.1151025903136146</v>
      </c>
    </row>
    <row r="50" spans="1:30" x14ac:dyDescent="0.25">
      <c r="A50" s="52" t="s">
        <v>740</v>
      </c>
      <c r="B50" s="53">
        <v>39780</v>
      </c>
      <c r="C50" s="54">
        <v>4304739641</v>
      </c>
      <c r="D50" s="55">
        <v>11</v>
      </c>
      <c r="E50" s="55">
        <v>137</v>
      </c>
      <c r="F50" s="55" t="s">
        <v>18</v>
      </c>
      <c r="G50" s="55" t="s">
        <v>19</v>
      </c>
      <c r="H50" s="55">
        <v>40.34301</v>
      </c>
      <c r="I50" s="56">
        <v>-109.74475</v>
      </c>
      <c r="J50" s="54">
        <v>137</v>
      </c>
      <c r="K50" s="55">
        <v>365</v>
      </c>
      <c r="L50" s="55">
        <v>730</v>
      </c>
      <c r="M50" s="55">
        <v>1095</v>
      </c>
      <c r="N50" s="55">
        <v>1460</v>
      </c>
      <c r="O50" s="55">
        <v>1825</v>
      </c>
      <c r="P50" s="55">
        <v>2190</v>
      </c>
      <c r="Q50" s="57">
        <v>2.3290384453705478E-4</v>
      </c>
      <c r="R50" s="58">
        <v>125.83493678123321</v>
      </c>
      <c r="S50" s="58">
        <v>115.57979061851795</v>
      </c>
      <c r="T50" s="58">
        <v>106.16040617276916</v>
      </c>
      <c r="U50" s="58">
        <v>97.508671528616404</v>
      </c>
      <c r="V50" s="58">
        <v>89.562025674638534</v>
      </c>
      <c r="W50" s="60">
        <v>82.263006122389243</v>
      </c>
      <c r="X50" s="59">
        <f t="shared" si="0"/>
        <v>0.202012528</v>
      </c>
      <c r="Y50" s="59">
        <f t="shared" si="2"/>
        <v>0.18554915102114675</v>
      </c>
      <c r="Z50" s="59">
        <f t="shared" si="3"/>
        <v>0.17042748677779193</v>
      </c>
      <c r="AA50" s="59">
        <f t="shared" si="4"/>
        <v>0.15653818995961971</v>
      </c>
      <c r="AB50" s="59">
        <f t="shared" si="5"/>
        <v>0.14378082655049215</v>
      </c>
      <c r="AC50" s="59">
        <f t="shared" si="6"/>
        <v>0.13206314758638418</v>
      </c>
      <c r="AD50" s="59">
        <f t="shared" si="7"/>
        <v>0.12130042209973232</v>
      </c>
    </row>
    <row r="51" spans="1:30" x14ac:dyDescent="0.25">
      <c r="A51" s="52" t="s">
        <v>269</v>
      </c>
      <c r="B51" s="53">
        <v>34913</v>
      </c>
      <c r="C51" s="54">
        <v>4301330009</v>
      </c>
      <c r="D51" s="55">
        <v>2</v>
      </c>
      <c r="E51" s="55">
        <v>138</v>
      </c>
      <c r="F51" s="55" t="s">
        <v>18</v>
      </c>
      <c r="G51" s="55" t="s">
        <v>32</v>
      </c>
      <c r="H51" s="55">
        <v>40.413780000000003</v>
      </c>
      <c r="I51" s="56">
        <v>-110.07246000000001</v>
      </c>
      <c r="J51" s="54">
        <v>138</v>
      </c>
      <c r="K51" s="55">
        <v>365</v>
      </c>
      <c r="L51" s="55">
        <v>730</v>
      </c>
      <c r="M51" s="55">
        <v>1095</v>
      </c>
      <c r="N51" s="55">
        <v>1460</v>
      </c>
      <c r="O51" s="55">
        <v>1825</v>
      </c>
      <c r="P51" s="55">
        <v>2190</v>
      </c>
      <c r="Q51" s="57">
        <v>2.3290384453705478E-4</v>
      </c>
      <c r="R51" s="58">
        <v>126.75343996941739</v>
      </c>
      <c r="S51" s="58">
        <v>116.42343872522245</v>
      </c>
      <c r="T51" s="58">
        <v>106.93529964848281</v>
      </c>
      <c r="U51" s="58">
        <v>98.220413656562513</v>
      </c>
      <c r="V51" s="58">
        <v>90.215763088322021</v>
      </c>
      <c r="W51" s="60">
        <v>82.863466021092805</v>
      </c>
      <c r="X51" s="59">
        <f t="shared" si="0"/>
        <v>0.20348707199999999</v>
      </c>
      <c r="Y51" s="59">
        <f t="shared" si="2"/>
        <v>0.18690352438626459</v>
      </c>
      <c r="Z51" s="59">
        <f t="shared" si="3"/>
        <v>0.17167148303164442</v>
      </c>
      <c r="AA51" s="59">
        <f t="shared" si="4"/>
        <v>0.15768080448487243</v>
      </c>
      <c r="AB51" s="59">
        <f t="shared" si="5"/>
        <v>0.14483032163480231</v>
      </c>
      <c r="AC51" s="59">
        <f t="shared" si="6"/>
        <v>0.1330271121673067</v>
      </c>
      <c r="AD51" s="59">
        <f t="shared" si="7"/>
        <v>0.12218582664060626</v>
      </c>
    </row>
    <row r="52" spans="1:30" x14ac:dyDescent="0.25">
      <c r="A52" s="52" t="s">
        <v>873</v>
      </c>
      <c r="B52" s="53">
        <v>40192</v>
      </c>
      <c r="C52" s="54">
        <v>4301350007</v>
      </c>
      <c r="D52" s="55">
        <v>366</v>
      </c>
      <c r="E52" s="55">
        <v>149</v>
      </c>
      <c r="F52" s="55" t="s">
        <v>18</v>
      </c>
      <c r="G52" s="55" t="s">
        <v>32</v>
      </c>
      <c r="H52" s="55">
        <v>40.118940000000002</v>
      </c>
      <c r="I52" s="56">
        <v>-110.1405</v>
      </c>
      <c r="J52" s="54">
        <v>149</v>
      </c>
      <c r="K52" s="55">
        <v>365</v>
      </c>
      <c r="L52" s="55">
        <v>730</v>
      </c>
      <c r="M52" s="55">
        <v>1095</v>
      </c>
      <c r="N52" s="55">
        <v>1460</v>
      </c>
      <c r="O52" s="55">
        <v>1825</v>
      </c>
      <c r="P52" s="55">
        <v>2190</v>
      </c>
      <c r="Q52" s="57">
        <v>2.3290384453705478E-4</v>
      </c>
      <c r="R52" s="58">
        <v>136.8569750394434</v>
      </c>
      <c r="S52" s="58">
        <v>125.70356789897207</v>
      </c>
      <c r="T52" s="58">
        <v>115.45912788133289</v>
      </c>
      <c r="U52" s="58">
        <v>106.04957706396966</v>
      </c>
      <c r="V52" s="58">
        <v>97.406874638840449</v>
      </c>
      <c r="W52" s="60">
        <v>89.468524906832087</v>
      </c>
      <c r="X52" s="59">
        <f t="shared" si="0"/>
        <v>0.21970705599999998</v>
      </c>
      <c r="Y52" s="59">
        <f t="shared" si="2"/>
        <v>0.20180163140256102</v>
      </c>
      <c r="Z52" s="59">
        <f t="shared" si="3"/>
        <v>0.18535544182402186</v>
      </c>
      <c r="AA52" s="59">
        <f t="shared" si="4"/>
        <v>0.17024956426265211</v>
      </c>
      <c r="AB52" s="59">
        <f t="shared" si="5"/>
        <v>0.15637476756221408</v>
      </c>
      <c r="AC52" s="59">
        <f t="shared" si="6"/>
        <v>0.14363072255745435</v>
      </c>
      <c r="AD52" s="59">
        <f t="shared" si="7"/>
        <v>0.1319252765902198</v>
      </c>
    </row>
    <row r="53" spans="1:30" x14ac:dyDescent="0.25">
      <c r="A53" s="52" t="s">
        <v>64</v>
      </c>
      <c r="B53" s="53">
        <v>26697</v>
      </c>
      <c r="C53" s="54">
        <v>4301330124</v>
      </c>
      <c r="D53" s="55">
        <v>110</v>
      </c>
      <c r="E53" s="55">
        <v>153</v>
      </c>
      <c r="F53" s="55" t="s">
        <v>18</v>
      </c>
      <c r="G53" s="55" t="s">
        <v>32</v>
      </c>
      <c r="H53" s="55">
        <v>40.322020000000002</v>
      </c>
      <c r="I53" s="56">
        <v>-110.39443</v>
      </c>
      <c r="J53" s="54">
        <v>153</v>
      </c>
      <c r="K53" s="55">
        <v>365</v>
      </c>
      <c r="L53" s="55">
        <v>730</v>
      </c>
      <c r="M53" s="55">
        <v>1095</v>
      </c>
      <c r="N53" s="55">
        <v>1460</v>
      </c>
      <c r="O53" s="55">
        <v>1825</v>
      </c>
      <c r="P53" s="55">
        <v>2190</v>
      </c>
      <c r="Q53" s="57">
        <v>2.3290384453705478E-4</v>
      </c>
      <c r="R53" s="58">
        <v>140.53098779218016</v>
      </c>
      <c r="S53" s="58">
        <v>129.07816032579012</v>
      </c>
      <c r="T53" s="58">
        <v>118.55870178418746</v>
      </c>
      <c r="U53" s="58">
        <v>108.89654557575409</v>
      </c>
      <c r="V53" s="58">
        <v>100.02182429357441</v>
      </c>
      <c r="W53" s="60">
        <v>91.870364501646378</v>
      </c>
      <c r="X53" s="59">
        <f t="shared" si="0"/>
        <v>0.22560523199999999</v>
      </c>
      <c r="Y53" s="59">
        <f t="shared" si="2"/>
        <v>0.20721912486303248</v>
      </c>
      <c r="Z53" s="59">
        <f t="shared" si="3"/>
        <v>0.19033142683943186</v>
      </c>
      <c r="AA53" s="59">
        <f t="shared" si="4"/>
        <v>0.17482002236366292</v>
      </c>
      <c r="AB53" s="59">
        <f t="shared" si="5"/>
        <v>0.16057274789945472</v>
      </c>
      <c r="AC53" s="59">
        <f t="shared" si="6"/>
        <v>0.14748658088114439</v>
      </c>
      <c r="AD53" s="59">
        <f t="shared" si="7"/>
        <v>0.13546689475371565</v>
      </c>
    </row>
    <row r="54" spans="1:30" x14ac:dyDescent="0.25">
      <c r="A54" s="52" t="s">
        <v>621</v>
      </c>
      <c r="B54" s="53">
        <v>39389</v>
      </c>
      <c r="C54" s="54">
        <v>4301332999</v>
      </c>
      <c r="D54" s="55">
        <v>91</v>
      </c>
      <c r="E54" s="55">
        <v>159</v>
      </c>
      <c r="F54" s="55" t="s">
        <v>18</v>
      </c>
      <c r="G54" s="55" t="s">
        <v>32</v>
      </c>
      <c r="H54" s="55">
        <v>40.025559999999899</v>
      </c>
      <c r="I54" s="56">
        <v>-110.16982</v>
      </c>
      <c r="J54" s="54">
        <v>159</v>
      </c>
      <c r="K54" s="55">
        <v>365</v>
      </c>
      <c r="L54" s="55">
        <v>730</v>
      </c>
      <c r="M54" s="55">
        <v>1095</v>
      </c>
      <c r="N54" s="55">
        <v>1460</v>
      </c>
      <c r="O54" s="55">
        <v>1825</v>
      </c>
      <c r="P54" s="55">
        <v>2190</v>
      </c>
      <c r="Q54" s="57">
        <v>2.3290384453705478E-4</v>
      </c>
      <c r="R54" s="58">
        <v>146.04200692128526</v>
      </c>
      <c r="S54" s="58">
        <v>134.14004896601716</v>
      </c>
      <c r="T54" s="58">
        <v>123.20806263846931</v>
      </c>
      <c r="U54" s="58">
        <v>113.16699834343072</v>
      </c>
      <c r="V54" s="58">
        <v>103.94424877567538</v>
      </c>
      <c r="W54" s="60">
        <v>95.473123893867808</v>
      </c>
      <c r="X54" s="59">
        <f t="shared" si="0"/>
        <v>0.23445249599999998</v>
      </c>
      <c r="Y54" s="59">
        <f t="shared" si="2"/>
        <v>0.21534536505373966</v>
      </c>
      <c r="Z54" s="59">
        <f t="shared" si="3"/>
        <v>0.19779540436254681</v>
      </c>
      <c r="AA54" s="59">
        <f t="shared" si="4"/>
        <v>0.18167570951517908</v>
      </c>
      <c r="AB54" s="59">
        <f t="shared" si="5"/>
        <v>0.1668697184053157</v>
      </c>
      <c r="AC54" s="59">
        <f t="shared" si="6"/>
        <v>0.15327036836667945</v>
      </c>
      <c r="AD54" s="59">
        <f t="shared" si="7"/>
        <v>0.1407793219989594</v>
      </c>
    </row>
    <row r="55" spans="1:30" x14ac:dyDescent="0.25">
      <c r="A55" s="52" t="s">
        <v>1101</v>
      </c>
      <c r="B55" s="53">
        <v>40482</v>
      </c>
      <c r="C55" s="54">
        <v>4301334215</v>
      </c>
      <c r="D55" s="55">
        <v>151</v>
      </c>
      <c r="E55" s="55">
        <v>177</v>
      </c>
      <c r="F55" s="55" t="s">
        <v>18</v>
      </c>
      <c r="G55" s="55" t="s">
        <v>32</v>
      </c>
      <c r="H55" s="55">
        <v>40.086910000000003</v>
      </c>
      <c r="I55" s="56">
        <v>-110.19162</v>
      </c>
      <c r="J55" s="54">
        <v>177</v>
      </c>
      <c r="K55" s="55">
        <v>365</v>
      </c>
      <c r="L55" s="55">
        <v>730</v>
      </c>
      <c r="M55" s="55">
        <v>1095</v>
      </c>
      <c r="N55" s="55">
        <v>1460</v>
      </c>
      <c r="O55" s="55">
        <v>1825</v>
      </c>
      <c r="P55" s="55">
        <v>2190</v>
      </c>
      <c r="Q55" s="57">
        <v>2.3290384453705478E-4</v>
      </c>
      <c r="R55" s="58">
        <v>162.57506430860056</v>
      </c>
      <c r="S55" s="58">
        <v>149.32571488669836</v>
      </c>
      <c r="T55" s="58">
        <v>137.1561452013149</v>
      </c>
      <c r="U55" s="58">
        <v>125.97835664646061</v>
      </c>
      <c r="V55" s="58">
        <v>115.71152222197824</v>
      </c>
      <c r="W55" s="60">
        <v>106.28140207053208</v>
      </c>
      <c r="X55" s="59">
        <f t="shared" si="0"/>
        <v>0.26099428799999996</v>
      </c>
      <c r="Y55" s="59">
        <f t="shared" si="2"/>
        <v>0.23972408562586109</v>
      </c>
      <c r="Z55" s="59">
        <f t="shared" si="3"/>
        <v>0.22018733693189174</v>
      </c>
      <c r="AA55" s="59">
        <f t="shared" si="4"/>
        <v>0.20224277096972768</v>
      </c>
      <c r="AB55" s="59">
        <f t="shared" si="5"/>
        <v>0.1857606299228986</v>
      </c>
      <c r="AC55" s="59">
        <f t="shared" si="6"/>
        <v>0.17062173082328469</v>
      </c>
      <c r="AD55" s="59">
        <f t="shared" si="7"/>
        <v>0.15671660373469065</v>
      </c>
    </row>
    <row r="56" spans="1:30" x14ac:dyDescent="0.25">
      <c r="A56" s="52" t="s">
        <v>469</v>
      </c>
      <c r="B56" s="53">
        <v>38974</v>
      </c>
      <c r="C56" s="54">
        <v>4301333036</v>
      </c>
      <c r="D56" s="55">
        <v>118</v>
      </c>
      <c r="E56" s="55">
        <v>178</v>
      </c>
      <c r="F56" s="55" t="s">
        <v>18</v>
      </c>
      <c r="G56" s="55" t="s">
        <v>32</v>
      </c>
      <c r="H56" s="55">
        <v>40.025709999999897</v>
      </c>
      <c r="I56" s="56">
        <v>-110.14959</v>
      </c>
      <c r="J56" s="54">
        <v>178</v>
      </c>
      <c r="K56" s="55">
        <v>365</v>
      </c>
      <c r="L56" s="55">
        <v>730</v>
      </c>
      <c r="M56" s="55">
        <v>1095</v>
      </c>
      <c r="N56" s="55">
        <v>1460</v>
      </c>
      <c r="O56" s="55">
        <v>1825</v>
      </c>
      <c r="P56" s="55">
        <v>2190</v>
      </c>
      <c r="Q56" s="57">
        <v>2.3290384453705478E-4</v>
      </c>
      <c r="R56" s="58">
        <v>163.49356749678475</v>
      </c>
      <c r="S56" s="58">
        <v>150.16936299340287</v>
      </c>
      <c r="T56" s="58">
        <v>137.93103867702854</v>
      </c>
      <c r="U56" s="58">
        <v>126.69009877440672</v>
      </c>
      <c r="V56" s="58">
        <v>116.36525963566174</v>
      </c>
      <c r="W56" s="60">
        <v>106.88186196923566</v>
      </c>
      <c r="X56" s="59">
        <f t="shared" si="0"/>
        <v>0.26246883199999999</v>
      </c>
      <c r="Y56" s="59">
        <f t="shared" si="2"/>
        <v>0.24107845899097896</v>
      </c>
      <c r="Z56" s="59">
        <f t="shared" si="3"/>
        <v>0.22143133318574423</v>
      </c>
      <c r="AA56" s="59">
        <f t="shared" si="4"/>
        <v>0.20338538549498036</v>
      </c>
      <c r="AB56" s="59">
        <f t="shared" si="5"/>
        <v>0.18681012500720878</v>
      </c>
      <c r="AC56" s="59">
        <f t="shared" si="6"/>
        <v>0.17158569540420721</v>
      </c>
      <c r="AD56" s="59">
        <f t="shared" si="7"/>
        <v>0.15760200827556461</v>
      </c>
    </row>
    <row r="57" spans="1:30" x14ac:dyDescent="0.25">
      <c r="A57" s="52" t="s">
        <v>132</v>
      </c>
      <c r="B57" s="53">
        <v>30529</v>
      </c>
      <c r="C57" s="54">
        <v>4301330770</v>
      </c>
      <c r="D57" s="55">
        <v>366</v>
      </c>
      <c r="E57" s="55">
        <v>180</v>
      </c>
      <c r="F57" s="55" t="s">
        <v>18</v>
      </c>
      <c r="G57" s="55" t="s">
        <v>32</v>
      </c>
      <c r="H57" s="55">
        <v>40.087090000000003</v>
      </c>
      <c r="I57" s="56">
        <v>-110.09361</v>
      </c>
      <c r="J57" s="54">
        <v>180</v>
      </c>
      <c r="K57" s="55">
        <v>365</v>
      </c>
      <c r="L57" s="55">
        <v>730</v>
      </c>
      <c r="M57" s="55">
        <v>1095</v>
      </c>
      <c r="N57" s="55">
        <v>1460</v>
      </c>
      <c r="O57" s="55">
        <v>1825</v>
      </c>
      <c r="P57" s="55">
        <v>2190</v>
      </c>
      <c r="Q57" s="57">
        <v>2.3290384453705478E-4</v>
      </c>
      <c r="R57" s="58">
        <v>165.33057387315313</v>
      </c>
      <c r="S57" s="58">
        <v>151.85665920681188</v>
      </c>
      <c r="T57" s="58">
        <v>139.48082562845585</v>
      </c>
      <c r="U57" s="58">
        <v>128.11358303029891</v>
      </c>
      <c r="V57" s="58">
        <v>117.67273446302873</v>
      </c>
      <c r="W57" s="60">
        <v>108.0827817666428</v>
      </c>
      <c r="X57" s="59">
        <f t="shared" si="0"/>
        <v>0.26541791999999997</v>
      </c>
      <c r="Y57" s="59">
        <f t="shared" si="2"/>
        <v>0.24378720572121471</v>
      </c>
      <c r="Z57" s="59">
        <f t="shared" si="3"/>
        <v>0.22391932569344922</v>
      </c>
      <c r="AA57" s="59">
        <f t="shared" si="4"/>
        <v>0.2056706145454858</v>
      </c>
      <c r="AB57" s="59">
        <f t="shared" si="5"/>
        <v>0.18890911517582906</v>
      </c>
      <c r="AC57" s="59">
        <f t="shared" si="6"/>
        <v>0.17351362456605224</v>
      </c>
      <c r="AD57" s="59">
        <f t="shared" si="7"/>
        <v>0.15937281735731254</v>
      </c>
    </row>
    <row r="58" spans="1:30" x14ac:dyDescent="0.25">
      <c r="A58" s="52" t="s">
        <v>1320</v>
      </c>
      <c r="B58" s="53">
        <v>40739</v>
      </c>
      <c r="C58" s="54">
        <v>4301350623</v>
      </c>
      <c r="D58" s="55">
        <v>44</v>
      </c>
      <c r="E58" s="55">
        <v>180</v>
      </c>
      <c r="F58" s="55" t="s">
        <v>18</v>
      </c>
      <c r="G58" s="55" t="s">
        <v>32</v>
      </c>
      <c r="H58" s="55">
        <v>40.200290000000003</v>
      </c>
      <c r="I58" s="56">
        <v>-110.52395</v>
      </c>
      <c r="J58" s="54">
        <v>180</v>
      </c>
      <c r="K58" s="55">
        <v>365</v>
      </c>
      <c r="L58" s="55">
        <v>730</v>
      </c>
      <c r="M58" s="55">
        <v>1095</v>
      </c>
      <c r="N58" s="55">
        <v>1460</v>
      </c>
      <c r="O58" s="55">
        <v>1825</v>
      </c>
      <c r="P58" s="55">
        <v>2190</v>
      </c>
      <c r="Q58" s="57">
        <v>2.3290384453705478E-4</v>
      </c>
      <c r="R58" s="58">
        <v>165.33057387315313</v>
      </c>
      <c r="S58" s="58">
        <v>151.85665920681188</v>
      </c>
      <c r="T58" s="58">
        <v>139.48082562845585</v>
      </c>
      <c r="U58" s="58">
        <v>128.11358303029891</v>
      </c>
      <c r="V58" s="58">
        <v>117.67273446302873</v>
      </c>
      <c r="W58" s="60">
        <v>108.0827817666428</v>
      </c>
      <c r="X58" s="59">
        <f t="shared" si="0"/>
        <v>0.26541791999999997</v>
      </c>
      <c r="Y58" s="59">
        <f t="shared" si="2"/>
        <v>0.24378720572121471</v>
      </c>
      <c r="Z58" s="59">
        <f t="shared" si="3"/>
        <v>0.22391932569344922</v>
      </c>
      <c r="AA58" s="59">
        <f t="shared" si="4"/>
        <v>0.2056706145454858</v>
      </c>
      <c r="AB58" s="59">
        <f t="shared" si="5"/>
        <v>0.18890911517582906</v>
      </c>
      <c r="AC58" s="59">
        <f t="shared" si="6"/>
        <v>0.17351362456605224</v>
      </c>
      <c r="AD58" s="59">
        <f t="shared" si="7"/>
        <v>0.15937281735731254</v>
      </c>
    </row>
    <row r="59" spans="1:30" x14ac:dyDescent="0.25">
      <c r="A59" s="52" t="s">
        <v>121</v>
      </c>
      <c r="B59" s="53">
        <v>30130</v>
      </c>
      <c r="C59" s="54">
        <v>4301330555</v>
      </c>
      <c r="D59" s="55">
        <v>91</v>
      </c>
      <c r="E59" s="55">
        <v>181</v>
      </c>
      <c r="F59" s="55" t="s">
        <v>18</v>
      </c>
      <c r="G59" s="55" t="s">
        <v>32</v>
      </c>
      <c r="H59" s="55">
        <v>40.0397099999999</v>
      </c>
      <c r="I59" s="56">
        <v>-110.10765000000001</v>
      </c>
      <c r="J59" s="54">
        <v>181</v>
      </c>
      <c r="K59" s="55">
        <v>365</v>
      </c>
      <c r="L59" s="55">
        <v>730</v>
      </c>
      <c r="M59" s="55">
        <v>1095</v>
      </c>
      <c r="N59" s="55">
        <v>1460</v>
      </c>
      <c r="O59" s="55">
        <v>1825</v>
      </c>
      <c r="P59" s="55">
        <v>2190</v>
      </c>
      <c r="Q59" s="57">
        <v>2.3290384453705478E-4</v>
      </c>
      <c r="R59" s="58">
        <v>166.24907706133729</v>
      </c>
      <c r="S59" s="58">
        <v>152.70030731351639</v>
      </c>
      <c r="T59" s="58">
        <v>140.25571910416949</v>
      </c>
      <c r="U59" s="58">
        <v>128.82532515824502</v>
      </c>
      <c r="V59" s="58">
        <v>118.32647187671222</v>
      </c>
      <c r="W59" s="60">
        <v>108.68324166534637</v>
      </c>
      <c r="X59" s="59">
        <f t="shared" si="0"/>
        <v>0.266892464</v>
      </c>
      <c r="Y59" s="59">
        <f t="shared" si="2"/>
        <v>0.24514157908633252</v>
      </c>
      <c r="Z59" s="59">
        <f t="shared" si="3"/>
        <v>0.22516332194730171</v>
      </c>
      <c r="AA59" s="59">
        <f t="shared" si="4"/>
        <v>0.20681322907073849</v>
      </c>
      <c r="AB59" s="59">
        <f t="shared" si="5"/>
        <v>0.18995861026013924</v>
      </c>
      <c r="AC59" s="59">
        <f t="shared" si="6"/>
        <v>0.17447758914697473</v>
      </c>
      <c r="AD59" s="59">
        <f t="shared" si="7"/>
        <v>0.1602582218981865</v>
      </c>
    </row>
    <row r="60" spans="1:30" x14ac:dyDescent="0.25">
      <c r="A60" s="52" t="s">
        <v>1116</v>
      </c>
      <c r="B60" s="53">
        <v>40502</v>
      </c>
      <c r="C60" s="54">
        <v>4301334217</v>
      </c>
      <c r="D60" s="55">
        <v>181</v>
      </c>
      <c r="E60" s="55">
        <v>182</v>
      </c>
      <c r="F60" s="55" t="s">
        <v>18</v>
      </c>
      <c r="G60" s="55" t="s">
        <v>32</v>
      </c>
      <c r="H60" s="55">
        <v>40.083579999999898</v>
      </c>
      <c r="I60" s="56">
        <v>-110.19634000000001</v>
      </c>
      <c r="J60" s="54">
        <v>182</v>
      </c>
      <c r="K60" s="55">
        <v>365</v>
      </c>
      <c r="L60" s="55">
        <v>730</v>
      </c>
      <c r="M60" s="55">
        <v>1095</v>
      </c>
      <c r="N60" s="55">
        <v>1460</v>
      </c>
      <c r="O60" s="55">
        <v>1825</v>
      </c>
      <c r="P60" s="55">
        <v>2190</v>
      </c>
      <c r="Q60" s="57">
        <v>2.3290384453705478E-4</v>
      </c>
      <c r="R60" s="58">
        <v>167.16758024952148</v>
      </c>
      <c r="S60" s="58">
        <v>153.54395542022093</v>
      </c>
      <c r="T60" s="58">
        <v>141.03061257988313</v>
      </c>
      <c r="U60" s="58">
        <v>129.53706728619113</v>
      </c>
      <c r="V60" s="58">
        <v>118.98020929039571</v>
      </c>
      <c r="W60" s="60">
        <v>109.28370156404993</v>
      </c>
      <c r="X60" s="59">
        <f t="shared" si="0"/>
        <v>0.26836700799999996</v>
      </c>
      <c r="Y60" s="59">
        <f t="shared" si="2"/>
        <v>0.2464959524514504</v>
      </c>
      <c r="Z60" s="59">
        <f t="shared" si="3"/>
        <v>0.22640731820115423</v>
      </c>
      <c r="AA60" s="59">
        <f t="shared" si="4"/>
        <v>0.20795584359599117</v>
      </c>
      <c r="AB60" s="59">
        <f t="shared" si="5"/>
        <v>0.1910081053444494</v>
      </c>
      <c r="AC60" s="59">
        <f t="shared" si="6"/>
        <v>0.17544155372789724</v>
      </c>
      <c r="AD60" s="59">
        <f t="shared" si="7"/>
        <v>0.16114362643906044</v>
      </c>
    </row>
    <row r="61" spans="1:30" x14ac:dyDescent="0.25">
      <c r="A61" s="52" t="s">
        <v>1696</v>
      </c>
      <c r="B61" s="52"/>
      <c r="C61" s="54">
        <v>4301332105</v>
      </c>
      <c r="D61" s="55">
        <v>52</v>
      </c>
      <c r="E61" s="55">
        <v>184</v>
      </c>
      <c r="F61" s="55" t="s">
        <v>18</v>
      </c>
      <c r="G61" s="55" t="s">
        <v>32</v>
      </c>
      <c r="H61" s="55">
        <v>40.058059999999898</v>
      </c>
      <c r="I61" s="56">
        <v>-110.111819999999</v>
      </c>
      <c r="J61" s="54">
        <v>184</v>
      </c>
      <c r="K61" s="55">
        <v>365</v>
      </c>
      <c r="L61" s="55">
        <v>730</v>
      </c>
      <c r="M61" s="55">
        <v>1095</v>
      </c>
      <c r="N61" s="55">
        <v>1460</v>
      </c>
      <c r="O61" s="55">
        <v>1825</v>
      </c>
      <c r="P61" s="55">
        <v>2190</v>
      </c>
      <c r="Q61" s="57">
        <v>2.3290384453705478E-4</v>
      </c>
      <c r="R61" s="58">
        <v>169.00458662588986</v>
      </c>
      <c r="S61" s="58">
        <v>155.23125163362994</v>
      </c>
      <c r="T61" s="58">
        <v>142.58039953131041</v>
      </c>
      <c r="U61" s="58">
        <v>130.96055154208335</v>
      </c>
      <c r="V61" s="58">
        <v>120.28768411776269</v>
      </c>
      <c r="W61" s="60">
        <v>110.48462136145707</v>
      </c>
      <c r="X61" s="59">
        <f t="shared" si="0"/>
        <v>0.27131609600000001</v>
      </c>
      <c r="Y61" s="59">
        <f t="shared" si="2"/>
        <v>0.24920469918168611</v>
      </c>
      <c r="Z61" s="59">
        <f t="shared" si="3"/>
        <v>0.22889531070885921</v>
      </c>
      <c r="AA61" s="59">
        <f t="shared" si="4"/>
        <v>0.21024107264649655</v>
      </c>
      <c r="AB61" s="59">
        <f t="shared" si="5"/>
        <v>0.19310709551306973</v>
      </c>
      <c r="AC61" s="59">
        <f t="shared" si="6"/>
        <v>0.17736948288974227</v>
      </c>
      <c r="AD61" s="59">
        <f t="shared" si="7"/>
        <v>0.16291443552080836</v>
      </c>
    </row>
    <row r="62" spans="1:30" x14ac:dyDescent="0.25">
      <c r="A62" s="52" t="s">
        <v>283</v>
      </c>
      <c r="B62" s="53">
        <v>35599</v>
      </c>
      <c r="C62" s="54">
        <v>4301331865</v>
      </c>
      <c r="D62" s="55">
        <v>270</v>
      </c>
      <c r="E62" s="55">
        <v>185</v>
      </c>
      <c r="F62" s="55" t="s">
        <v>18</v>
      </c>
      <c r="G62" s="55" t="s">
        <v>32</v>
      </c>
      <c r="H62" s="55">
        <v>40.118340000000003</v>
      </c>
      <c r="I62" s="56">
        <v>-110.05521</v>
      </c>
      <c r="J62" s="54">
        <v>185</v>
      </c>
      <c r="K62" s="55">
        <v>365</v>
      </c>
      <c r="L62" s="55">
        <v>730</v>
      </c>
      <c r="M62" s="55">
        <v>1095</v>
      </c>
      <c r="N62" s="55">
        <v>1460</v>
      </c>
      <c r="O62" s="55">
        <v>1825</v>
      </c>
      <c r="P62" s="55">
        <v>2190</v>
      </c>
      <c r="Q62" s="57">
        <v>2.3290384453705478E-4</v>
      </c>
      <c r="R62" s="58">
        <v>169.92308981407405</v>
      </c>
      <c r="S62" s="58">
        <v>156.07489974033444</v>
      </c>
      <c r="T62" s="58">
        <v>143.35529300702404</v>
      </c>
      <c r="U62" s="58">
        <v>131.67229367002946</v>
      </c>
      <c r="V62" s="58">
        <v>120.9414215314462</v>
      </c>
      <c r="W62" s="60">
        <v>111.08508126016065</v>
      </c>
      <c r="X62" s="59">
        <f t="shared" si="0"/>
        <v>0.27279063999999997</v>
      </c>
      <c r="Y62" s="59">
        <f t="shared" si="2"/>
        <v>0.25055907254680398</v>
      </c>
      <c r="Z62" s="59">
        <f t="shared" si="3"/>
        <v>0.2301393069627117</v>
      </c>
      <c r="AA62" s="59">
        <f t="shared" si="4"/>
        <v>0.21138368717174927</v>
      </c>
      <c r="AB62" s="59">
        <f t="shared" si="5"/>
        <v>0.19415659059737991</v>
      </c>
      <c r="AC62" s="59">
        <f t="shared" si="6"/>
        <v>0.17833344747066479</v>
      </c>
      <c r="AD62" s="59">
        <f t="shared" si="7"/>
        <v>0.16379984006168233</v>
      </c>
    </row>
    <row r="63" spans="1:30" x14ac:dyDescent="0.25">
      <c r="A63" s="52" t="s">
        <v>1680</v>
      </c>
      <c r="B63" s="53">
        <v>41263</v>
      </c>
      <c r="C63" s="54">
        <v>4304752432</v>
      </c>
      <c r="D63" s="55">
        <v>30</v>
      </c>
      <c r="E63" s="55">
        <v>192</v>
      </c>
      <c r="F63" s="55" t="s">
        <v>18</v>
      </c>
      <c r="G63" s="55" t="s">
        <v>19</v>
      </c>
      <c r="H63" s="55">
        <v>40.169020000000003</v>
      </c>
      <c r="I63" s="56">
        <v>-109.818749999999</v>
      </c>
      <c r="J63" s="54">
        <v>192</v>
      </c>
      <c r="K63" s="55">
        <v>365</v>
      </c>
      <c r="L63" s="55">
        <v>730</v>
      </c>
      <c r="M63" s="55">
        <v>1095</v>
      </c>
      <c r="N63" s="55">
        <v>1460</v>
      </c>
      <c r="O63" s="55">
        <v>1825</v>
      </c>
      <c r="P63" s="55">
        <v>2190</v>
      </c>
      <c r="Q63" s="57">
        <v>2.3290384453705478E-4</v>
      </c>
      <c r="R63" s="58">
        <v>176.35261213136332</v>
      </c>
      <c r="S63" s="58">
        <v>161.98043648726602</v>
      </c>
      <c r="T63" s="58">
        <v>148.77954733701955</v>
      </c>
      <c r="U63" s="58">
        <v>136.65448856565217</v>
      </c>
      <c r="V63" s="58">
        <v>125.51758342723065</v>
      </c>
      <c r="W63" s="60">
        <v>115.28830055108565</v>
      </c>
      <c r="X63" s="59">
        <f t="shared" si="0"/>
        <v>0.28311244800000002</v>
      </c>
      <c r="Y63" s="59">
        <f t="shared" si="2"/>
        <v>0.26003968610262895</v>
      </c>
      <c r="Z63" s="59">
        <f t="shared" si="3"/>
        <v>0.23884728073967917</v>
      </c>
      <c r="AA63" s="59">
        <f t="shared" si="4"/>
        <v>0.21938198884851814</v>
      </c>
      <c r="AB63" s="59">
        <f t="shared" si="5"/>
        <v>0.20150305618755102</v>
      </c>
      <c r="AC63" s="59">
        <f t="shared" si="6"/>
        <v>0.18508119953712238</v>
      </c>
      <c r="AD63" s="59">
        <f t="shared" si="7"/>
        <v>0.16999767184780004</v>
      </c>
    </row>
    <row r="64" spans="1:30" x14ac:dyDescent="0.25">
      <c r="A64" s="52" t="s">
        <v>363</v>
      </c>
      <c r="B64" s="53">
        <v>38023</v>
      </c>
      <c r="C64" s="54">
        <v>4301332295</v>
      </c>
      <c r="D64" s="55">
        <v>186</v>
      </c>
      <c r="E64" s="55">
        <v>196</v>
      </c>
      <c r="F64" s="55" t="s">
        <v>18</v>
      </c>
      <c r="G64" s="55" t="s">
        <v>32</v>
      </c>
      <c r="H64" s="55">
        <v>40.051079999999899</v>
      </c>
      <c r="I64" s="56">
        <v>-110.20665</v>
      </c>
      <c r="J64" s="54">
        <v>196</v>
      </c>
      <c r="K64" s="55">
        <v>365</v>
      </c>
      <c r="L64" s="55">
        <v>730</v>
      </c>
      <c r="M64" s="55">
        <v>1095</v>
      </c>
      <c r="N64" s="55">
        <v>1460</v>
      </c>
      <c r="O64" s="55">
        <v>1825</v>
      </c>
      <c r="P64" s="55">
        <v>2190</v>
      </c>
      <c r="Q64" s="57">
        <v>2.3290384453705478E-4</v>
      </c>
      <c r="R64" s="58">
        <v>180.02662488410004</v>
      </c>
      <c r="S64" s="58">
        <v>165.35502891408407</v>
      </c>
      <c r="T64" s="58">
        <v>151.87912123987414</v>
      </c>
      <c r="U64" s="58">
        <v>139.50145707743661</v>
      </c>
      <c r="V64" s="58">
        <v>128.13253308196462</v>
      </c>
      <c r="W64" s="60">
        <v>117.69014014589993</v>
      </c>
      <c r="X64" s="59">
        <f t="shared" si="0"/>
        <v>0.28901062399999999</v>
      </c>
      <c r="Y64" s="59">
        <f t="shared" si="2"/>
        <v>0.26545717956310039</v>
      </c>
      <c r="Z64" s="59">
        <f t="shared" si="3"/>
        <v>0.24382326575508917</v>
      </c>
      <c r="AA64" s="59">
        <f t="shared" si="4"/>
        <v>0.22395244694952895</v>
      </c>
      <c r="AB64" s="59">
        <f t="shared" si="5"/>
        <v>0.20570103652479169</v>
      </c>
      <c r="AC64" s="59">
        <f t="shared" si="6"/>
        <v>0.18893705786081244</v>
      </c>
      <c r="AD64" s="59">
        <f t="shared" si="7"/>
        <v>0.17353929001129587</v>
      </c>
    </row>
    <row r="65" spans="1:30" x14ac:dyDescent="0.25">
      <c r="A65" s="52" t="s">
        <v>405</v>
      </c>
      <c r="B65" s="53">
        <v>38562</v>
      </c>
      <c r="C65" s="54">
        <v>4301332460</v>
      </c>
      <c r="D65" s="55">
        <v>58</v>
      </c>
      <c r="E65" s="55">
        <v>199</v>
      </c>
      <c r="F65" s="55" t="s">
        <v>18</v>
      </c>
      <c r="G65" s="55" t="s">
        <v>32</v>
      </c>
      <c r="H65" s="55">
        <v>40.032440000000001</v>
      </c>
      <c r="I65" s="56">
        <v>-110.17255</v>
      </c>
      <c r="J65" s="54">
        <v>199</v>
      </c>
      <c r="K65" s="55">
        <v>365</v>
      </c>
      <c r="L65" s="55">
        <v>730</v>
      </c>
      <c r="M65" s="55">
        <v>1095</v>
      </c>
      <c r="N65" s="55">
        <v>1460</v>
      </c>
      <c r="O65" s="55">
        <v>1825</v>
      </c>
      <c r="P65" s="55">
        <v>2190</v>
      </c>
      <c r="Q65" s="57">
        <v>2.3290384453705478E-4</v>
      </c>
      <c r="R65" s="58">
        <v>182.78213444865261</v>
      </c>
      <c r="S65" s="58">
        <v>167.88597323419759</v>
      </c>
      <c r="T65" s="58">
        <v>154.20380166701506</v>
      </c>
      <c r="U65" s="58">
        <v>141.63668346127491</v>
      </c>
      <c r="V65" s="58">
        <v>130.0937453230151</v>
      </c>
      <c r="W65" s="60">
        <v>119.49151984201065</v>
      </c>
      <c r="X65" s="59">
        <f t="shared" si="0"/>
        <v>0.293434256</v>
      </c>
      <c r="Y65" s="59">
        <f t="shared" si="2"/>
        <v>0.26952029965845403</v>
      </c>
      <c r="Z65" s="59">
        <f t="shared" si="3"/>
        <v>0.24755525451664664</v>
      </c>
      <c r="AA65" s="59">
        <f t="shared" si="4"/>
        <v>0.22738029052528705</v>
      </c>
      <c r="AB65" s="59">
        <f t="shared" si="5"/>
        <v>0.20884952177772215</v>
      </c>
      <c r="AC65" s="59">
        <f t="shared" si="6"/>
        <v>0.19182895160357996</v>
      </c>
      <c r="AD65" s="59">
        <f t="shared" si="7"/>
        <v>0.17619550363391773</v>
      </c>
    </row>
    <row r="66" spans="1:30" x14ac:dyDescent="0.25">
      <c r="A66" s="52" t="s">
        <v>364</v>
      </c>
      <c r="B66" s="53">
        <v>38026</v>
      </c>
      <c r="C66" s="54">
        <v>4301332298</v>
      </c>
      <c r="D66" s="55">
        <v>266</v>
      </c>
      <c r="E66" s="55">
        <v>200</v>
      </c>
      <c r="F66" s="55" t="s">
        <v>18</v>
      </c>
      <c r="G66" s="55" t="s">
        <v>32</v>
      </c>
      <c r="H66" s="55">
        <v>40.047449999999898</v>
      </c>
      <c r="I66" s="56">
        <v>-110.21105</v>
      </c>
      <c r="J66" s="54">
        <v>200</v>
      </c>
      <c r="K66" s="55">
        <v>365</v>
      </c>
      <c r="L66" s="55">
        <v>730</v>
      </c>
      <c r="M66" s="55">
        <v>1095</v>
      </c>
      <c r="N66" s="55">
        <v>1460</v>
      </c>
      <c r="O66" s="55">
        <v>1825</v>
      </c>
      <c r="P66" s="55">
        <v>2190</v>
      </c>
      <c r="Q66" s="57">
        <v>2.3290384453705478E-4</v>
      </c>
      <c r="R66" s="58">
        <v>183.7006376368368</v>
      </c>
      <c r="S66" s="58">
        <v>168.7296213409021</v>
      </c>
      <c r="T66" s="58">
        <v>154.9786951427287</v>
      </c>
      <c r="U66" s="58">
        <v>142.34842558922102</v>
      </c>
      <c r="V66" s="58">
        <v>130.74748273669857</v>
      </c>
      <c r="W66" s="60">
        <v>120.09197974071422</v>
      </c>
      <c r="X66" s="59">
        <f t="shared" si="0"/>
        <v>0.29490879999999997</v>
      </c>
      <c r="Y66" s="59">
        <f t="shared" si="2"/>
        <v>0.27087467302357188</v>
      </c>
      <c r="Z66" s="59">
        <f t="shared" si="3"/>
        <v>0.24879925077049914</v>
      </c>
      <c r="AA66" s="59">
        <f t="shared" si="4"/>
        <v>0.22852290505053974</v>
      </c>
      <c r="AB66" s="59">
        <f t="shared" si="5"/>
        <v>0.20989901686203233</v>
      </c>
      <c r="AC66" s="59">
        <f t="shared" si="6"/>
        <v>0.19279291618450245</v>
      </c>
      <c r="AD66" s="59">
        <f t="shared" si="7"/>
        <v>0.17708090817479172</v>
      </c>
    </row>
    <row r="67" spans="1:30" x14ac:dyDescent="0.25">
      <c r="A67" s="52" t="s">
        <v>335</v>
      </c>
      <c r="B67" s="53">
        <v>37052</v>
      </c>
      <c r="C67" s="54">
        <v>4301332180</v>
      </c>
      <c r="D67" s="55">
        <v>53</v>
      </c>
      <c r="E67" s="55">
        <v>203</v>
      </c>
      <c r="F67" s="55" t="s">
        <v>18</v>
      </c>
      <c r="G67" s="55" t="s">
        <v>32</v>
      </c>
      <c r="H67" s="55">
        <v>40.05077</v>
      </c>
      <c r="I67" s="56">
        <v>-110.07478</v>
      </c>
      <c r="J67" s="54">
        <v>203</v>
      </c>
      <c r="K67" s="55">
        <v>365</v>
      </c>
      <c r="L67" s="55">
        <v>730</v>
      </c>
      <c r="M67" s="55">
        <v>1095</v>
      </c>
      <c r="N67" s="55">
        <v>1460</v>
      </c>
      <c r="O67" s="55">
        <v>1825</v>
      </c>
      <c r="P67" s="55">
        <v>2190</v>
      </c>
      <c r="Q67" s="57">
        <v>2.3290384453705478E-4</v>
      </c>
      <c r="R67" s="58">
        <v>186.45614720138934</v>
      </c>
      <c r="S67" s="58">
        <v>171.26056566101565</v>
      </c>
      <c r="T67" s="58">
        <v>157.30337556986964</v>
      </c>
      <c r="U67" s="58">
        <v>144.48365197305935</v>
      </c>
      <c r="V67" s="58">
        <v>132.70869497774908</v>
      </c>
      <c r="W67" s="60">
        <v>121.89335943682492</v>
      </c>
      <c r="X67" s="59">
        <f t="shared" si="0"/>
        <v>0.29933243199999998</v>
      </c>
      <c r="Y67" s="59">
        <f t="shared" si="2"/>
        <v>0.27493779311892541</v>
      </c>
      <c r="Z67" s="59">
        <f t="shared" si="3"/>
        <v>0.25253123953205664</v>
      </c>
      <c r="AA67" s="59">
        <f t="shared" si="4"/>
        <v>0.23195074862629786</v>
      </c>
      <c r="AB67" s="59">
        <f t="shared" si="5"/>
        <v>0.21304750211496282</v>
      </c>
      <c r="AC67" s="59">
        <f t="shared" si="6"/>
        <v>0.19568480992727003</v>
      </c>
      <c r="AD67" s="59">
        <f t="shared" si="7"/>
        <v>0.17973712179741355</v>
      </c>
    </row>
    <row r="68" spans="1:30" x14ac:dyDescent="0.25">
      <c r="A68" s="52" t="s">
        <v>1310</v>
      </c>
      <c r="B68" s="53">
        <v>40718</v>
      </c>
      <c r="C68" s="54">
        <v>4304751298</v>
      </c>
      <c r="D68" s="55">
        <v>259</v>
      </c>
      <c r="E68" s="55">
        <v>211</v>
      </c>
      <c r="F68" s="55" t="s">
        <v>18</v>
      </c>
      <c r="G68" s="55" t="s">
        <v>19</v>
      </c>
      <c r="H68" s="55">
        <v>40.136830000000003</v>
      </c>
      <c r="I68" s="56">
        <v>-109.85706</v>
      </c>
      <c r="J68" s="54">
        <v>211</v>
      </c>
      <c r="K68" s="55">
        <v>365</v>
      </c>
      <c r="L68" s="55">
        <v>730</v>
      </c>
      <c r="M68" s="55">
        <v>1095</v>
      </c>
      <c r="N68" s="55">
        <v>1460</v>
      </c>
      <c r="O68" s="55">
        <v>1825</v>
      </c>
      <c r="P68" s="55">
        <v>2190</v>
      </c>
      <c r="Q68" s="57">
        <v>2.3290384453705478E-4</v>
      </c>
      <c r="R68" s="58">
        <v>193.80417270686283</v>
      </c>
      <c r="S68" s="58">
        <v>178.00975051465173</v>
      </c>
      <c r="T68" s="58">
        <v>163.50252337557879</v>
      </c>
      <c r="U68" s="58">
        <v>150.17758899662817</v>
      </c>
      <c r="V68" s="58">
        <v>137.938594287217</v>
      </c>
      <c r="W68" s="60">
        <v>126.69703862645351</v>
      </c>
      <c r="X68" s="59">
        <f t="shared" ref="X68:X131" si="8">E68*0.001474544</f>
        <v>0.31112878399999999</v>
      </c>
      <c r="Y68" s="59">
        <f t="shared" si="2"/>
        <v>0.28577278003986833</v>
      </c>
      <c r="Z68" s="59">
        <f t="shared" si="3"/>
        <v>0.26248320956287663</v>
      </c>
      <c r="AA68" s="59">
        <f t="shared" si="4"/>
        <v>0.24109166482831945</v>
      </c>
      <c r="AB68" s="59">
        <f t="shared" si="5"/>
        <v>0.22144346278944407</v>
      </c>
      <c r="AC68" s="59">
        <f t="shared" si="6"/>
        <v>0.2033965265746501</v>
      </c>
      <c r="AD68" s="59">
        <f t="shared" si="7"/>
        <v>0.18682035812440526</v>
      </c>
    </row>
    <row r="69" spans="1:30" x14ac:dyDescent="0.25">
      <c r="A69" s="52" t="s">
        <v>1175</v>
      </c>
      <c r="B69" s="53">
        <v>40561</v>
      </c>
      <c r="C69" s="54">
        <v>4301350331</v>
      </c>
      <c r="D69" s="55">
        <v>363</v>
      </c>
      <c r="E69" s="55">
        <v>212</v>
      </c>
      <c r="F69" s="55" t="s">
        <v>18</v>
      </c>
      <c r="G69" s="55" t="s">
        <v>32</v>
      </c>
      <c r="H69" s="55">
        <v>40.111719999999899</v>
      </c>
      <c r="I69" s="56">
        <v>-110.201939999999</v>
      </c>
      <c r="J69" s="54">
        <v>212</v>
      </c>
      <c r="K69" s="55">
        <v>365</v>
      </c>
      <c r="L69" s="55">
        <v>730</v>
      </c>
      <c r="M69" s="55">
        <v>1095</v>
      </c>
      <c r="N69" s="55">
        <v>1460</v>
      </c>
      <c r="O69" s="55">
        <v>1825</v>
      </c>
      <c r="P69" s="55">
        <v>2190</v>
      </c>
      <c r="Q69" s="57">
        <v>2.3290384453705478E-4</v>
      </c>
      <c r="R69" s="58">
        <v>194.72267589504699</v>
      </c>
      <c r="S69" s="58">
        <v>178.85339862135623</v>
      </c>
      <c r="T69" s="58">
        <v>164.27741685129243</v>
      </c>
      <c r="U69" s="58">
        <v>150.88933112457428</v>
      </c>
      <c r="V69" s="58">
        <v>138.5923317009005</v>
      </c>
      <c r="W69" s="60">
        <v>127.29749852515707</v>
      </c>
      <c r="X69" s="59">
        <f t="shared" si="8"/>
        <v>0.31260332800000001</v>
      </c>
      <c r="Y69" s="59">
        <f t="shared" ref="Y69:Y132" si="9">R69*0.001474544</f>
        <v>0.28712715340498618</v>
      </c>
      <c r="Z69" s="59">
        <f t="shared" ref="Z69:Z132" si="10">S69*0.001474544</f>
        <v>0.26372720581672909</v>
      </c>
      <c r="AA69" s="59">
        <f t="shared" ref="AA69:AA132" si="11">T69*0.001474544</f>
        <v>0.24223427935357214</v>
      </c>
      <c r="AB69" s="59">
        <f t="shared" ref="AB69:AB132" si="12">U69*0.001474544</f>
        <v>0.22249295787375425</v>
      </c>
      <c r="AC69" s="59">
        <f t="shared" ref="AC69:AC132" si="13">V69*0.001474544</f>
        <v>0.20436049115557262</v>
      </c>
      <c r="AD69" s="59">
        <f t="shared" ref="AD69:AD132" si="14">W69*0.001474544</f>
        <v>0.18770576266527919</v>
      </c>
    </row>
    <row r="70" spans="1:30" x14ac:dyDescent="0.25">
      <c r="A70" s="52" t="s">
        <v>116</v>
      </c>
      <c r="B70" s="53">
        <v>30040</v>
      </c>
      <c r="C70" s="54">
        <v>4301330617</v>
      </c>
      <c r="D70" s="55">
        <v>31</v>
      </c>
      <c r="E70" s="55">
        <v>214</v>
      </c>
      <c r="F70" s="55" t="s">
        <v>18</v>
      </c>
      <c r="G70" s="55" t="s">
        <v>32</v>
      </c>
      <c r="H70" s="55">
        <v>40.307220000000001</v>
      </c>
      <c r="I70" s="56">
        <v>-110.23133</v>
      </c>
      <c r="J70" s="54">
        <v>214</v>
      </c>
      <c r="K70" s="55">
        <v>365</v>
      </c>
      <c r="L70" s="55">
        <v>730</v>
      </c>
      <c r="M70" s="55">
        <v>1095</v>
      </c>
      <c r="N70" s="55">
        <v>1460</v>
      </c>
      <c r="O70" s="55">
        <v>1825</v>
      </c>
      <c r="P70" s="55">
        <v>2190</v>
      </c>
      <c r="Q70" s="57">
        <v>2.3290384453705478E-4</v>
      </c>
      <c r="R70" s="58">
        <v>196.55968227141537</v>
      </c>
      <c r="S70" s="58">
        <v>180.54069483476525</v>
      </c>
      <c r="T70" s="58">
        <v>165.82720380271971</v>
      </c>
      <c r="U70" s="58">
        <v>152.3128153804665</v>
      </c>
      <c r="V70" s="58">
        <v>139.89980652826748</v>
      </c>
      <c r="W70" s="60">
        <v>128.49841832256422</v>
      </c>
      <c r="X70" s="59">
        <f t="shared" si="8"/>
        <v>0.315552416</v>
      </c>
      <c r="Y70" s="59">
        <f t="shared" si="9"/>
        <v>0.28983590013522187</v>
      </c>
      <c r="Z70" s="59">
        <f t="shared" si="10"/>
        <v>0.26621519832443408</v>
      </c>
      <c r="AA70" s="59">
        <f t="shared" si="11"/>
        <v>0.24451950840407752</v>
      </c>
      <c r="AB70" s="59">
        <f t="shared" si="12"/>
        <v>0.22459194804237459</v>
      </c>
      <c r="AC70" s="59">
        <f t="shared" si="13"/>
        <v>0.20628842031741762</v>
      </c>
      <c r="AD70" s="59">
        <f t="shared" si="14"/>
        <v>0.18947657174702712</v>
      </c>
    </row>
    <row r="71" spans="1:30" x14ac:dyDescent="0.25">
      <c r="A71" s="52" t="s">
        <v>513</v>
      </c>
      <c r="B71" s="53">
        <v>39139</v>
      </c>
      <c r="C71" s="54">
        <v>4301332963</v>
      </c>
      <c r="D71" s="55">
        <v>2</v>
      </c>
      <c r="E71" s="55">
        <v>216</v>
      </c>
      <c r="F71" s="55" t="s">
        <v>18</v>
      </c>
      <c r="G71" s="55" t="s">
        <v>32</v>
      </c>
      <c r="H71" s="55">
        <v>40.065660000000001</v>
      </c>
      <c r="I71" s="56">
        <v>-110.10317000000001</v>
      </c>
      <c r="J71" s="54">
        <v>216</v>
      </c>
      <c r="K71" s="55">
        <v>365</v>
      </c>
      <c r="L71" s="55">
        <v>730</v>
      </c>
      <c r="M71" s="55">
        <v>1095</v>
      </c>
      <c r="N71" s="55">
        <v>1460</v>
      </c>
      <c r="O71" s="55">
        <v>1825</v>
      </c>
      <c r="P71" s="55">
        <v>2190</v>
      </c>
      <c r="Q71" s="57">
        <v>2.3290384453705478E-4</v>
      </c>
      <c r="R71" s="58">
        <v>198.39668864778375</v>
      </c>
      <c r="S71" s="58">
        <v>182.22799104817426</v>
      </c>
      <c r="T71" s="58">
        <v>167.37699075414702</v>
      </c>
      <c r="U71" s="58">
        <v>153.73629963635872</v>
      </c>
      <c r="V71" s="58">
        <v>141.20728135563448</v>
      </c>
      <c r="W71" s="60">
        <v>129.69933811997134</v>
      </c>
      <c r="X71" s="59">
        <f t="shared" si="8"/>
        <v>0.31850150399999999</v>
      </c>
      <c r="Y71" s="59">
        <f t="shared" si="9"/>
        <v>0.29254464686545761</v>
      </c>
      <c r="Z71" s="59">
        <f t="shared" si="10"/>
        <v>0.26870319083213906</v>
      </c>
      <c r="AA71" s="59">
        <f t="shared" si="11"/>
        <v>0.24680473745458295</v>
      </c>
      <c r="AB71" s="59">
        <f t="shared" si="12"/>
        <v>0.22669093821099492</v>
      </c>
      <c r="AC71" s="59">
        <f t="shared" si="13"/>
        <v>0.20821634947926268</v>
      </c>
      <c r="AD71" s="59">
        <f t="shared" si="14"/>
        <v>0.19124738082877502</v>
      </c>
    </row>
    <row r="72" spans="1:30" x14ac:dyDescent="0.25">
      <c r="A72" s="52" t="s">
        <v>236</v>
      </c>
      <c r="B72" s="53">
        <v>33569</v>
      </c>
      <c r="C72" s="54">
        <v>4304731940</v>
      </c>
      <c r="D72" s="55">
        <v>40</v>
      </c>
      <c r="E72" s="55">
        <v>221</v>
      </c>
      <c r="F72" s="55" t="s">
        <v>18</v>
      </c>
      <c r="G72" s="55" t="s">
        <v>19</v>
      </c>
      <c r="H72" s="55">
        <v>40.3340099999999</v>
      </c>
      <c r="I72" s="56">
        <v>-109.89456</v>
      </c>
      <c r="J72" s="54">
        <v>221</v>
      </c>
      <c r="K72" s="55">
        <v>365</v>
      </c>
      <c r="L72" s="55">
        <v>730</v>
      </c>
      <c r="M72" s="55">
        <v>1095</v>
      </c>
      <c r="N72" s="55">
        <v>1460</v>
      </c>
      <c r="O72" s="55">
        <v>1825</v>
      </c>
      <c r="P72" s="55">
        <v>2190</v>
      </c>
      <c r="Q72" s="57">
        <v>2.3290384453705478E-4</v>
      </c>
      <c r="R72" s="58">
        <v>202.98920458870467</v>
      </c>
      <c r="S72" s="58">
        <v>186.44623158169682</v>
      </c>
      <c r="T72" s="58">
        <v>171.25145813271521</v>
      </c>
      <c r="U72" s="58">
        <v>157.29501027608924</v>
      </c>
      <c r="V72" s="58">
        <v>144.47596842405193</v>
      </c>
      <c r="W72" s="60">
        <v>132.7016376134892</v>
      </c>
      <c r="X72" s="59">
        <f t="shared" si="8"/>
        <v>0.32587422399999999</v>
      </c>
      <c r="Y72" s="59">
        <f t="shared" si="9"/>
        <v>0.29931651369104695</v>
      </c>
      <c r="Z72" s="59">
        <f t="shared" si="10"/>
        <v>0.27492317210140155</v>
      </c>
      <c r="AA72" s="59">
        <f t="shared" si="11"/>
        <v>0.25251781008084639</v>
      </c>
      <c r="AB72" s="59">
        <f t="shared" si="12"/>
        <v>0.23193841363254572</v>
      </c>
      <c r="AC72" s="59">
        <f t="shared" si="13"/>
        <v>0.21303617238387521</v>
      </c>
      <c r="AD72" s="59">
        <f t="shared" si="14"/>
        <v>0.1956744035331448</v>
      </c>
    </row>
    <row r="73" spans="1:30" x14ac:dyDescent="0.25">
      <c r="A73" s="52" t="s">
        <v>371</v>
      </c>
      <c r="B73" s="53">
        <v>38177</v>
      </c>
      <c r="C73" s="54">
        <v>4301332219</v>
      </c>
      <c r="D73" s="55">
        <v>341</v>
      </c>
      <c r="E73" s="55">
        <v>222</v>
      </c>
      <c r="F73" s="55" t="s">
        <v>18</v>
      </c>
      <c r="G73" s="55" t="s">
        <v>32</v>
      </c>
      <c r="H73" s="55">
        <v>40.076250000000002</v>
      </c>
      <c r="I73" s="56">
        <v>-110.13641</v>
      </c>
      <c r="J73" s="54">
        <v>222</v>
      </c>
      <c r="K73" s="55">
        <v>365</v>
      </c>
      <c r="L73" s="55">
        <v>730</v>
      </c>
      <c r="M73" s="55">
        <v>1095</v>
      </c>
      <c r="N73" s="55">
        <v>1460</v>
      </c>
      <c r="O73" s="55">
        <v>1825</v>
      </c>
      <c r="P73" s="55">
        <v>2190</v>
      </c>
      <c r="Q73" s="57">
        <v>2.3290384453705478E-4</v>
      </c>
      <c r="R73" s="58">
        <v>203.90770777688886</v>
      </c>
      <c r="S73" s="58">
        <v>187.28987968840133</v>
      </c>
      <c r="T73" s="58">
        <v>172.02635160842885</v>
      </c>
      <c r="U73" s="58">
        <v>158.00675240403535</v>
      </c>
      <c r="V73" s="58">
        <v>145.12970583773543</v>
      </c>
      <c r="W73" s="60">
        <v>133.30209751219277</v>
      </c>
      <c r="X73" s="59">
        <f t="shared" si="8"/>
        <v>0.32734876800000001</v>
      </c>
      <c r="Y73" s="59">
        <f t="shared" si="9"/>
        <v>0.30067088705616479</v>
      </c>
      <c r="Z73" s="59">
        <f t="shared" si="10"/>
        <v>0.27616716835525401</v>
      </c>
      <c r="AA73" s="59">
        <f t="shared" si="11"/>
        <v>0.25366042460609911</v>
      </c>
      <c r="AB73" s="59">
        <f t="shared" si="12"/>
        <v>0.2329879087168559</v>
      </c>
      <c r="AC73" s="59">
        <f t="shared" si="13"/>
        <v>0.21400013696479775</v>
      </c>
      <c r="AD73" s="59">
        <f t="shared" si="14"/>
        <v>0.19655980807401877</v>
      </c>
    </row>
    <row r="74" spans="1:30" x14ac:dyDescent="0.25">
      <c r="A74" s="52" t="s">
        <v>66</v>
      </c>
      <c r="B74" s="53">
        <v>26767</v>
      </c>
      <c r="C74" s="54">
        <v>4301330161</v>
      </c>
      <c r="D74" s="55">
        <v>16</v>
      </c>
      <c r="E74" s="55">
        <v>250</v>
      </c>
      <c r="F74" s="55" t="s">
        <v>18</v>
      </c>
      <c r="G74" s="55" t="s">
        <v>32</v>
      </c>
      <c r="H74" s="55">
        <v>40.297780000000003</v>
      </c>
      <c r="I74" s="56">
        <v>-110.19421</v>
      </c>
      <c r="J74" s="54">
        <v>250</v>
      </c>
      <c r="K74" s="55">
        <v>365</v>
      </c>
      <c r="L74" s="55">
        <v>730</v>
      </c>
      <c r="M74" s="55">
        <v>1095</v>
      </c>
      <c r="N74" s="55">
        <v>1460</v>
      </c>
      <c r="O74" s="55">
        <v>1825</v>
      </c>
      <c r="P74" s="55">
        <v>2190</v>
      </c>
      <c r="Q74" s="57">
        <v>2.3290384453705478E-4</v>
      </c>
      <c r="R74" s="58">
        <v>229.62579704604599</v>
      </c>
      <c r="S74" s="58">
        <v>210.91202667612762</v>
      </c>
      <c r="T74" s="58">
        <v>193.72336892841088</v>
      </c>
      <c r="U74" s="58">
        <v>177.93553198652629</v>
      </c>
      <c r="V74" s="58">
        <v>163.43435342087324</v>
      </c>
      <c r="W74" s="60">
        <v>150.11497467589277</v>
      </c>
      <c r="X74" s="59">
        <f t="shared" si="8"/>
        <v>0.36863599999999996</v>
      </c>
      <c r="Y74" s="59">
        <f t="shared" si="9"/>
        <v>0.33859334127946483</v>
      </c>
      <c r="Z74" s="59">
        <f t="shared" si="10"/>
        <v>0.31099906346312389</v>
      </c>
      <c r="AA74" s="59">
        <f t="shared" si="11"/>
        <v>0.28565363131317467</v>
      </c>
      <c r="AB74" s="59">
        <f t="shared" si="12"/>
        <v>0.2623737710775404</v>
      </c>
      <c r="AC74" s="59">
        <f t="shared" si="13"/>
        <v>0.24099114523062809</v>
      </c>
      <c r="AD74" s="59">
        <f t="shared" si="14"/>
        <v>0.22135113521848962</v>
      </c>
    </row>
    <row r="75" spans="1:30" x14ac:dyDescent="0.25">
      <c r="A75" s="52" t="s">
        <v>372</v>
      </c>
      <c r="B75" s="53">
        <v>38201</v>
      </c>
      <c r="C75" s="54">
        <v>4301332578</v>
      </c>
      <c r="D75" s="55">
        <v>47</v>
      </c>
      <c r="E75" s="55">
        <v>251</v>
      </c>
      <c r="F75" s="55" t="s">
        <v>18</v>
      </c>
      <c r="G75" s="55" t="s">
        <v>32</v>
      </c>
      <c r="H75" s="55">
        <v>40.053989999999899</v>
      </c>
      <c r="I75" s="56">
        <v>-110.20161</v>
      </c>
      <c r="J75" s="54">
        <v>251</v>
      </c>
      <c r="K75" s="55">
        <v>365</v>
      </c>
      <c r="L75" s="55">
        <v>730</v>
      </c>
      <c r="M75" s="55">
        <v>1095</v>
      </c>
      <c r="N75" s="55">
        <v>1460</v>
      </c>
      <c r="O75" s="55">
        <v>1825</v>
      </c>
      <c r="P75" s="55">
        <v>2190</v>
      </c>
      <c r="Q75" s="57">
        <v>2.3290384453705478E-4</v>
      </c>
      <c r="R75" s="58">
        <v>230.54430023423018</v>
      </c>
      <c r="S75" s="58">
        <v>211.75567478283213</v>
      </c>
      <c r="T75" s="58">
        <v>194.49826240412452</v>
      </c>
      <c r="U75" s="58">
        <v>178.6472741144724</v>
      </c>
      <c r="V75" s="58">
        <v>164.08809083455671</v>
      </c>
      <c r="W75" s="60">
        <v>150.71543457459634</v>
      </c>
      <c r="X75" s="59">
        <f t="shared" si="8"/>
        <v>0.37011054399999999</v>
      </c>
      <c r="Y75" s="59">
        <f t="shared" si="9"/>
        <v>0.33994771464458268</v>
      </c>
      <c r="Z75" s="59">
        <f t="shared" si="10"/>
        <v>0.31224305971697641</v>
      </c>
      <c r="AA75" s="59">
        <f t="shared" si="11"/>
        <v>0.28679624583842739</v>
      </c>
      <c r="AB75" s="59">
        <f t="shared" si="12"/>
        <v>0.26342326616185058</v>
      </c>
      <c r="AC75" s="59">
        <f t="shared" si="13"/>
        <v>0.24195510981155058</v>
      </c>
      <c r="AD75" s="59">
        <f t="shared" si="14"/>
        <v>0.22223653975936358</v>
      </c>
    </row>
    <row r="76" spans="1:30" x14ac:dyDescent="0.25">
      <c r="A76" s="52" t="s">
        <v>604</v>
      </c>
      <c r="B76" s="53">
        <v>39345</v>
      </c>
      <c r="C76" s="54">
        <v>4301332920</v>
      </c>
      <c r="D76" s="55">
        <v>146</v>
      </c>
      <c r="E76" s="55">
        <v>265</v>
      </c>
      <c r="F76" s="55" t="s">
        <v>18</v>
      </c>
      <c r="G76" s="55" t="s">
        <v>32</v>
      </c>
      <c r="H76" s="55">
        <v>40.029330000000002</v>
      </c>
      <c r="I76" s="56">
        <v>-110.15431</v>
      </c>
      <c r="J76" s="54">
        <v>265</v>
      </c>
      <c r="K76" s="55">
        <v>365</v>
      </c>
      <c r="L76" s="55">
        <v>730</v>
      </c>
      <c r="M76" s="55">
        <v>1095</v>
      </c>
      <c r="N76" s="55">
        <v>1460</v>
      </c>
      <c r="O76" s="55">
        <v>1825</v>
      </c>
      <c r="P76" s="55">
        <v>2190</v>
      </c>
      <c r="Q76" s="57">
        <v>2.3290384453705478E-4</v>
      </c>
      <c r="R76" s="58">
        <v>243.40334486880874</v>
      </c>
      <c r="S76" s="58">
        <v>223.56674827669528</v>
      </c>
      <c r="T76" s="58">
        <v>205.34677106411553</v>
      </c>
      <c r="U76" s="58">
        <v>188.61166390571788</v>
      </c>
      <c r="V76" s="58">
        <v>173.24041462612561</v>
      </c>
      <c r="W76" s="60">
        <v>159.12187315644633</v>
      </c>
      <c r="X76" s="59">
        <f t="shared" si="8"/>
        <v>0.39075415999999996</v>
      </c>
      <c r="Y76" s="59">
        <f t="shared" si="9"/>
        <v>0.35890894175623272</v>
      </c>
      <c r="Z76" s="59">
        <f t="shared" si="10"/>
        <v>0.32965900727091135</v>
      </c>
      <c r="AA76" s="59">
        <f t="shared" si="11"/>
        <v>0.30279284919196514</v>
      </c>
      <c r="AB76" s="59">
        <f t="shared" si="12"/>
        <v>0.27811619734219284</v>
      </c>
      <c r="AC76" s="59">
        <f t="shared" si="13"/>
        <v>0.25545061394446578</v>
      </c>
      <c r="AD76" s="59">
        <f t="shared" si="14"/>
        <v>0.23463220333159898</v>
      </c>
    </row>
    <row r="77" spans="1:30" x14ac:dyDescent="0.25">
      <c r="A77" s="52" t="s">
        <v>753</v>
      </c>
      <c r="B77" s="53">
        <v>39822</v>
      </c>
      <c r="C77" s="54">
        <v>4301333555</v>
      </c>
      <c r="D77" s="55">
        <v>359</v>
      </c>
      <c r="E77" s="55">
        <v>268</v>
      </c>
      <c r="F77" s="55" t="s">
        <v>18</v>
      </c>
      <c r="G77" s="55" t="s">
        <v>32</v>
      </c>
      <c r="H77" s="55">
        <v>40.007669999999898</v>
      </c>
      <c r="I77" s="56">
        <v>-110.07468</v>
      </c>
      <c r="J77" s="54">
        <v>268</v>
      </c>
      <c r="K77" s="55">
        <v>365</v>
      </c>
      <c r="L77" s="55">
        <v>730</v>
      </c>
      <c r="M77" s="55">
        <v>1095</v>
      </c>
      <c r="N77" s="55">
        <v>1460</v>
      </c>
      <c r="O77" s="55">
        <v>1825</v>
      </c>
      <c r="P77" s="55">
        <v>2190</v>
      </c>
      <c r="Q77" s="57">
        <v>2.3290384453705478E-4</v>
      </c>
      <c r="R77" s="58">
        <v>246.15885443336131</v>
      </c>
      <c r="S77" s="58">
        <v>226.09769259680883</v>
      </c>
      <c r="T77" s="58">
        <v>207.67145149125648</v>
      </c>
      <c r="U77" s="58">
        <v>190.74689028955618</v>
      </c>
      <c r="V77" s="58">
        <v>175.20162686717609</v>
      </c>
      <c r="W77" s="60">
        <v>160.92325285255706</v>
      </c>
      <c r="X77" s="59">
        <f t="shared" si="8"/>
        <v>0.39517779199999997</v>
      </c>
      <c r="Y77" s="59">
        <f t="shared" si="9"/>
        <v>0.36297206185158631</v>
      </c>
      <c r="Z77" s="59">
        <f t="shared" si="10"/>
        <v>0.33339099603246886</v>
      </c>
      <c r="AA77" s="59">
        <f t="shared" si="11"/>
        <v>0.30622069276772329</v>
      </c>
      <c r="AB77" s="59">
        <f t="shared" si="12"/>
        <v>0.28126468259512333</v>
      </c>
      <c r="AC77" s="59">
        <f t="shared" si="13"/>
        <v>0.25834250768723327</v>
      </c>
      <c r="AD77" s="59">
        <f t="shared" si="14"/>
        <v>0.23728841695422087</v>
      </c>
    </row>
    <row r="78" spans="1:30" x14ac:dyDescent="0.25">
      <c r="A78" s="52" t="s">
        <v>1054</v>
      </c>
      <c r="B78" s="53">
        <v>40435</v>
      </c>
      <c r="C78" s="54">
        <v>4301350312</v>
      </c>
      <c r="D78" s="55">
        <v>55</v>
      </c>
      <c r="E78" s="55">
        <v>268</v>
      </c>
      <c r="F78" s="55" t="s">
        <v>18</v>
      </c>
      <c r="G78" s="55" t="s">
        <v>32</v>
      </c>
      <c r="H78" s="55">
        <v>40.125250000000001</v>
      </c>
      <c r="I78" s="56">
        <v>-110.19672</v>
      </c>
      <c r="J78" s="54">
        <v>268</v>
      </c>
      <c r="K78" s="55">
        <v>365</v>
      </c>
      <c r="L78" s="55">
        <v>730</v>
      </c>
      <c r="M78" s="55">
        <v>1095</v>
      </c>
      <c r="N78" s="55">
        <v>1460</v>
      </c>
      <c r="O78" s="55">
        <v>1825</v>
      </c>
      <c r="P78" s="55">
        <v>2190</v>
      </c>
      <c r="Q78" s="57">
        <v>2.3290384453705478E-4</v>
      </c>
      <c r="R78" s="58">
        <v>246.15885443336131</v>
      </c>
      <c r="S78" s="58">
        <v>226.09769259680883</v>
      </c>
      <c r="T78" s="58">
        <v>207.67145149125648</v>
      </c>
      <c r="U78" s="58">
        <v>190.74689028955618</v>
      </c>
      <c r="V78" s="58">
        <v>175.20162686717609</v>
      </c>
      <c r="W78" s="60">
        <v>160.92325285255706</v>
      </c>
      <c r="X78" s="59">
        <f t="shared" si="8"/>
        <v>0.39517779199999997</v>
      </c>
      <c r="Y78" s="59">
        <f t="shared" si="9"/>
        <v>0.36297206185158631</v>
      </c>
      <c r="Z78" s="59">
        <f t="shared" si="10"/>
        <v>0.33339099603246886</v>
      </c>
      <c r="AA78" s="59">
        <f t="shared" si="11"/>
        <v>0.30622069276772329</v>
      </c>
      <c r="AB78" s="59">
        <f t="shared" si="12"/>
        <v>0.28126468259512333</v>
      </c>
      <c r="AC78" s="59">
        <f t="shared" si="13"/>
        <v>0.25834250768723327</v>
      </c>
      <c r="AD78" s="59">
        <f t="shared" si="14"/>
        <v>0.23728841695422087</v>
      </c>
    </row>
    <row r="79" spans="1:30" x14ac:dyDescent="0.25">
      <c r="A79" s="52" t="s">
        <v>294</v>
      </c>
      <c r="B79" s="53">
        <v>35845</v>
      </c>
      <c r="C79" s="54">
        <v>4301331986</v>
      </c>
      <c r="D79" s="55">
        <v>314</v>
      </c>
      <c r="E79" s="55">
        <v>273</v>
      </c>
      <c r="F79" s="55" t="s">
        <v>18</v>
      </c>
      <c r="G79" s="55" t="s">
        <v>32</v>
      </c>
      <c r="H79" s="55">
        <v>40.097909999999899</v>
      </c>
      <c r="I79" s="56">
        <v>-110.08891</v>
      </c>
      <c r="J79" s="54">
        <v>273</v>
      </c>
      <c r="K79" s="55">
        <v>365</v>
      </c>
      <c r="L79" s="55">
        <v>730</v>
      </c>
      <c r="M79" s="55">
        <v>1095</v>
      </c>
      <c r="N79" s="55">
        <v>1460</v>
      </c>
      <c r="O79" s="55">
        <v>1825</v>
      </c>
      <c r="P79" s="55">
        <v>2190</v>
      </c>
      <c r="Q79" s="57">
        <v>2.3290384453705478E-4</v>
      </c>
      <c r="R79" s="58">
        <v>250.75137037428223</v>
      </c>
      <c r="S79" s="58">
        <v>230.31593313033136</v>
      </c>
      <c r="T79" s="58">
        <v>211.54591886982467</v>
      </c>
      <c r="U79" s="58">
        <v>194.3056009292867</v>
      </c>
      <c r="V79" s="58">
        <v>178.47031393559357</v>
      </c>
      <c r="W79" s="60">
        <v>163.92555234607491</v>
      </c>
      <c r="X79" s="59">
        <f t="shared" si="8"/>
        <v>0.40255051199999997</v>
      </c>
      <c r="Y79" s="59">
        <f t="shared" si="9"/>
        <v>0.36974392867717559</v>
      </c>
      <c r="Z79" s="59">
        <f t="shared" si="10"/>
        <v>0.33961097730173129</v>
      </c>
      <c r="AA79" s="59">
        <f t="shared" si="11"/>
        <v>0.31193376539398676</v>
      </c>
      <c r="AB79" s="59">
        <f t="shared" si="12"/>
        <v>0.28651215801667412</v>
      </c>
      <c r="AC79" s="59">
        <f t="shared" si="13"/>
        <v>0.26316233059184585</v>
      </c>
      <c r="AD79" s="59">
        <f t="shared" si="14"/>
        <v>0.24171543965859066</v>
      </c>
    </row>
    <row r="80" spans="1:30" x14ac:dyDescent="0.25">
      <c r="A80" s="52" t="s">
        <v>284</v>
      </c>
      <c r="B80" s="53">
        <v>35627</v>
      </c>
      <c r="C80" s="54">
        <v>4301331809</v>
      </c>
      <c r="D80" s="55">
        <v>64</v>
      </c>
      <c r="E80" s="55">
        <v>274</v>
      </c>
      <c r="F80" s="55" t="s">
        <v>18</v>
      </c>
      <c r="G80" s="55" t="s">
        <v>32</v>
      </c>
      <c r="H80" s="55">
        <v>40.061729999999898</v>
      </c>
      <c r="I80" s="56">
        <v>-110.17343</v>
      </c>
      <c r="J80" s="54">
        <v>274</v>
      </c>
      <c r="K80" s="55">
        <v>365</v>
      </c>
      <c r="L80" s="55">
        <v>730</v>
      </c>
      <c r="M80" s="55">
        <v>1095</v>
      </c>
      <c r="N80" s="55">
        <v>1460</v>
      </c>
      <c r="O80" s="55">
        <v>1825</v>
      </c>
      <c r="P80" s="55">
        <v>2190</v>
      </c>
      <c r="Q80" s="57">
        <v>2.3290384453705478E-4</v>
      </c>
      <c r="R80" s="58">
        <v>251.66987356246642</v>
      </c>
      <c r="S80" s="58">
        <v>231.15958123703589</v>
      </c>
      <c r="T80" s="58">
        <v>212.32081234553831</v>
      </c>
      <c r="U80" s="58">
        <v>195.01734305723281</v>
      </c>
      <c r="V80" s="58">
        <v>179.12405134927707</v>
      </c>
      <c r="W80" s="60">
        <v>164.52601224477849</v>
      </c>
      <c r="X80" s="59">
        <f t="shared" si="8"/>
        <v>0.40402505599999999</v>
      </c>
      <c r="Y80" s="59">
        <f t="shared" si="9"/>
        <v>0.37109830204229349</v>
      </c>
      <c r="Z80" s="59">
        <f t="shared" si="10"/>
        <v>0.34085497355558386</v>
      </c>
      <c r="AA80" s="59">
        <f t="shared" si="11"/>
        <v>0.31307637991923942</v>
      </c>
      <c r="AB80" s="59">
        <f t="shared" si="12"/>
        <v>0.2875616531009843</v>
      </c>
      <c r="AC80" s="59">
        <f t="shared" si="13"/>
        <v>0.26412629517276837</v>
      </c>
      <c r="AD80" s="59">
        <f t="shared" si="14"/>
        <v>0.24260084419946465</v>
      </c>
    </row>
    <row r="81" spans="1:30" x14ac:dyDescent="0.25">
      <c r="A81" s="52" t="s">
        <v>492</v>
      </c>
      <c r="B81" s="53">
        <v>39038</v>
      </c>
      <c r="C81" s="54">
        <v>4301332598</v>
      </c>
      <c r="D81" s="55">
        <v>98</v>
      </c>
      <c r="E81" s="55">
        <v>287</v>
      </c>
      <c r="F81" s="55" t="s">
        <v>18</v>
      </c>
      <c r="G81" s="55" t="s">
        <v>32</v>
      </c>
      <c r="H81" s="55">
        <v>40.015030000000003</v>
      </c>
      <c r="I81" s="56">
        <v>-110.14489</v>
      </c>
      <c r="J81" s="54">
        <v>287</v>
      </c>
      <c r="K81" s="55">
        <v>365</v>
      </c>
      <c r="L81" s="55">
        <v>730</v>
      </c>
      <c r="M81" s="55">
        <v>1095</v>
      </c>
      <c r="N81" s="55">
        <v>1460</v>
      </c>
      <c r="O81" s="55">
        <v>1825</v>
      </c>
      <c r="P81" s="55">
        <v>2190</v>
      </c>
      <c r="Q81" s="57">
        <v>2.3290384453705478E-4</v>
      </c>
      <c r="R81" s="58">
        <v>263.6104150088608</v>
      </c>
      <c r="S81" s="58">
        <v>242.12700662419451</v>
      </c>
      <c r="T81" s="58">
        <v>222.39442752981569</v>
      </c>
      <c r="U81" s="58">
        <v>204.26999072053218</v>
      </c>
      <c r="V81" s="58">
        <v>187.62263772716247</v>
      </c>
      <c r="W81" s="60">
        <v>172.33199092792489</v>
      </c>
      <c r="X81" s="59">
        <f t="shared" si="8"/>
        <v>0.423194128</v>
      </c>
      <c r="Y81" s="59">
        <f t="shared" si="9"/>
        <v>0.38870515578882564</v>
      </c>
      <c r="Z81" s="59">
        <f t="shared" si="10"/>
        <v>0.35702692485566623</v>
      </c>
      <c r="AA81" s="59">
        <f t="shared" si="11"/>
        <v>0.32793036874752451</v>
      </c>
      <c r="AB81" s="59">
        <f t="shared" si="12"/>
        <v>0.30120508919701638</v>
      </c>
      <c r="AC81" s="59">
        <f t="shared" si="13"/>
        <v>0.27665783472476102</v>
      </c>
      <c r="AD81" s="59">
        <f t="shared" si="14"/>
        <v>0.25411110323082609</v>
      </c>
    </row>
    <row r="82" spans="1:30" x14ac:dyDescent="0.25">
      <c r="A82" s="52" t="s">
        <v>610</v>
      </c>
      <c r="B82" s="53">
        <v>39363</v>
      </c>
      <c r="C82" s="54">
        <v>4301333174</v>
      </c>
      <c r="D82" s="55">
        <v>158</v>
      </c>
      <c r="E82" s="55">
        <v>294</v>
      </c>
      <c r="F82" s="55" t="s">
        <v>18</v>
      </c>
      <c r="G82" s="55" t="s">
        <v>32</v>
      </c>
      <c r="H82" s="55">
        <v>40.018799999999899</v>
      </c>
      <c r="I82" s="56">
        <v>-110.169169999999</v>
      </c>
      <c r="J82" s="54">
        <v>294</v>
      </c>
      <c r="K82" s="55">
        <v>365</v>
      </c>
      <c r="L82" s="55">
        <v>730</v>
      </c>
      <c r="M82" s="55">
        <v>1095</v>
      </c>
      <c r="N82" s="55">
        <v>1460</v>
      </c>
      <c r="O82" s="55">
        <v>1825</v>
      </c>
      <c r="P82" s="55">
        <v>2190</v>
      </c>
      <c r="Q82" s="57">
        <v>2.3290384453705478E-4</v>
      </c>
      <c r="R82" s="58">
        <v>270.0399373261501</v>
      </c>
      <c r="S82" s="58">
        <v>248.03254337112608</v>
      </c>
      <c r="T82" s="58">
        <v>227.81868185981119</v>
      </c>
      <c r="U82" s="58">
        <v>209.25218561615492</v>
      </c>
      <c r="V82" s="58">
        <v>192.19879962294692</v>
      </c>
      <c r="W82" s="60">
        <v>176.5352102188499</v>
      </c>
      <c r="X82" s="59">
        <f t="shared" si="8"/>
        <v>0.43351593599999999</v>
      </c>
      <c r="Y82" s="59">
        <f t="shared" si="9"/>
        <v>0.39818576934465066</v>
      </c>
      <c r="Z82" s="59">
        <f t="shared" si="10"/>
        <v>0.3657348986326337</v>
      </c>
      <c r="AA82" s="59">
        <f t="shared" si="11"/>
        <v>0.33592867042429342</v>
      </c>
      <c r="AB82" s="59">
        <f t="shared" si="12"/>
        <v>0.30855155478718754</v>
      </c>
      <c r="AC82" s="59">
        <f t="shared" si="13"/>
        <v>0.28340558679121863</v>
      </c>
      <c r="AD82" s="59">
        <f t="shared" si="14"/>
        <v>0.2603089350169438</v>
      </c>
    </row>
    <row r="83" spans="1:30" x14ac:dyDescent="0.25">
      <c r="A83" s="52" t="s">
        <v>859</v>
      </c>
      <c r="B83" s="53">
        <v>40154</v>
      </c>
      <c r="C83" s="54">
        <v>4301350006</v>
      </c>
      <c r="D83" s="55">
        <v>366</v>
      </c>
      <c r="E83" s="55">
        <v>297</v>
      </c>
      <c r="F83" s="55" t="s">
        <v>18</v>
      </c>
      <c r="G83" s="55" t="s">
        <v>32</v>
      </c>
      <c r="H83" s="55">
        <v>40.1079399999999</v>
      </c>
      <c r="I83" s="56">
        <v>-110.14021</v>
      </c>
      <c r="J83" s="54">
        <v>297</v>
      </c>
      <c r="K83" s="55">
        <v>365</v>
      </c>
      <c r="L83" s="55">
        <v>730</v>
      </c>
      <c r="M83" s="55">
        <v>1095</v>
      </c>
      <c r="N83" s="55">
        <v>1460</v>
      </c>
      <c r="O83" s="55">
        <v>1825</v>
      </c>
      <c r="P83" s="55">
        <v>2190</v>
      </c>
      <c r="Q83" s="57">
        <v>2.3290384453705478E-4</v>
      </c>
      <c r="R83" s="58">
        <v>272.79544689070264</v>
      </c>
      <c r="S83" s="58">
        <v>250.56348769123963</v>
      </c>
      <c r="T83" s="58">
        <v>230.14336228695214</v>
      </c>
      <c r="U83" s="58">
        <v>211.38741199999322</v>
      </c>
      <c r="V83" s="58">
        <v>194.1600118639974</v>
      </c>
      <c r="W83" s="60">
        <v>178.3365899149606</v>
      </c>
      <c r="X83" s="59">
        <f t="shared" si="8"/>
        <v>0.437939568</v>
      </c>
      <c r="Y83" s="59">
        <f t="shared" si="9"/>
        <v>0.4022488894400042</v>
      </c>
      <c r="Z83" s="59">
        <f t="shared" si="10"/>
        <v>0.36946688739419126</v>
      </c>
      <c r="AA83" s="59">
        <f t="shared" si="11"/>
        <v>0.33935651400005157</v>
      </c>
      <c r="AB83" s="59">
        <f t="shared" si="12"/>
        <v>0.31170004004011798</v>
      </c>
      <c r="AC83" s="59">
        <f t="shared" si="13"/>
        <v>0.28629748053398618</v>
      </c>
      <c r="AD83" s="59">
        <f t="shared" si="14"/>
        <v>0.26296514863956566</v>
      </c>
    </row>
    <row r="84" spans="1:30" x14ac:dyDescent="0.25">
      <c r="A84" s="52" t="s">
        <v>1679</v>
      </c>
      <c r="B84" s="53">
        <v>41261</v>
      </c>
      <c r="C84" s="54">
        <v>4301351227</v>
      </c>
      <c r="D84" s="55">
        <v>15</v>
      </c>
      <c r="E84" s="55">
        <v>303</v>
      </c>
      <c r="F84" s="55" t="s">
        <v>18</v>
      </c>
      <c r="G84" s="55" t="s">
        <v>32</v>
      </c>
      <c r="H84" s="55">
        <v>40.07085</v>
      </c>
      <c r="I84" s="56">
        <v>-110.37642</v>
      </c>
      <c r="J84" s="54">
        <v>303</v>
      </c>
      <c r="K84" s="55">
        <v>365</v>
      </c>
      <c r="L84" s="55">
        <v>730</v>
      </c>
      <c r="M84" s="55">
        <v>1095</v>
      </c>
      <c r="N84" s="55">
        <v>1460</v>
      </c>
      <c r="O84" s="55">
        <v>1825</v>
      </c>
      <c r="P84" s="55">
        <v>2190</v>
      </c>
      <c r="Q84" s="57">
        <v>2.3290384453705478E-4</v>
      </c>
      <c r="R84" s="58">
        <v>278.30646601980777</v>
      </c>
      <c r="S84" s="58">
        <v>255.6253763314667</v>
      </c>
      <c r="T84" s="58">
        <v>234.79272314123398</v>
      </c>
      <c r="U84" s="58">
        <v>215.65786476766985</v>
      </c>
      <c r="V84" s="58">
        <v>198.08243634609835</v>
      </c>
      <c r="W84" s="60">
        <v>181.93934930718203</v>
      </c>
      <c r="X84" s="59">
        <f t="shared" si="8"/>
        <v>0.44678683199999997</v>
      </c>
      <c r="Y84" s="59">
        <f t="shared" si="9"/>
        <v>0.41037512963071143</v>
      </c>
      <c r="Z84" s="59">
        <f t="shared" si="10"/>
        <v>0.37693086491730621</v>
      </c>
      <c r="AA84" s="59">
        <f t="shared" si="11"/>
        <v>0.3462122011515677</v>
      </c>
      <c r="AB84" s="59">
        <f t="shared" si="12"/>
        <v>0.31799701054597895</v>
      </c>
      <c r="AC84" s="59">
        <f t="shared" si="13"/>
        <v>0.29208126801952122</v>
      </c>
      <c r="AD84" s="59">
        <f t="shared" si="14"/>
        <v>0.26827757588480938</v>
      </c>
    </row>
    <row r="85" spans="1:30" x14ac:dyDescent="0.25">
      <c r="A85" s="52" t="s">
        <v>590</v>
      </c>
      <c r="B85" s="53">
        <v>39303</v>
      </c>
      <c r="C85" s="54">
        <v>4301333104</v>
      </c>
      <c r="D85" s="55">
        <v>152</v>
      </c>
      <c r="E85" s="55">
        <v>304</v>
      </c>
      <c r="F85" s="55" t="s">
        <v>18</v>
      </c>
      <c r="G85" s="55" t="s">
        <v>32</v>
      </c>
      <c r="H85" s="55">
        <v>40.017690000000002</v>
      </c>
      <c r="I85" s="56">
        <v>-110.15018000000001</v>
      </c>
      <c r="J85" s="54">
        <v>304</v>
      </c>
      <c r="K85" s="55">
        <v>365</v>
      </c>
      <c r="L85" s="55">
        <v>730</v>
      </c>
      <c r="M85" s="55">
        <v>1095</v>
      </c>
      <c r="N85" s="55">
        <v>1460</v>
      </c>
      <c r="O85" s="55">
        <v>1825</v>
      </c>
      <c r="P85" s="55">
        <v>2190</v>
      </c>
      <c r="Q85" s="57">
        <v>2.3290384453705478E-4</v>
      </c>
      <c r="R85" s="58">
        <v>279.22496920799193</v>
      </c>
      <c r="S85" s="58">
        <v>256.46902443817118</v>
      </c>
      <c r="T85" s="58">
        <v>235.56761661694765</v>
      </c>
      <c r="U85" s="58">
        <v>216.36960689561596</v>
      </c>
      <c r="V85" s="58">
        <v>198.73617375978185</v>
      </c>
      <c r="W85" s="60">
        <v>182.5398092058856</v>
      </c>
      <c r="X85" s="59">
        <f t="shared" si="8"/>
        <v>0.44826137599999999</v>
      </c>
      <c r="Y85" s="59">
        <f t="shared" si="9"/>
        <v>0.41172950299582922</v>
      </c>
      <c r="Z85" s="59">
        <f t="shared" si="10"/>
        <v>0.37817486117115867</v>
      </c>
      <c r="AA85" s="59">
        <f t="shared" si="11"/>
        <v>0.34735481567682042</v>
      </c>
      <c r="AB85" s="59">
        <f t="shared" si="12"/>
        <v>0.31904650563028913</v>
      </c>
      <c r="AC85" s="59">
        <f t="shared" si="13"/>
        <v>0.29304523260044374</v>
      </c>
      <c r="AD85" s="59">
        <f t="shared" si="14"/>
        <v>0.26916298042568337</v>
      </c>
    </row>
    <row r="86" spans="1:30" x14ac:dyDescent="0.25">
      <c r="A86" s="52" t="s">
        <v>243</v>
      </c>
      <c r="B86" s="53">
        <v>33682</v>
      </c>
      <c r="C86" s="54">
        <v>4301331302</v>
      </c>
      <c r="D86" s="55">
        <v>88</v>
      </c>
      <c r="E86" s="55">
        <v>308</v>
      </c>
      <c r="F86" s="55" t="s">
        <v>18</v>
      </c>
      <c r="G86" s="55" t="s">
        <v>32</v>
      </c>
      <c r="H86" s="55">
        <v>40.331710000000001</v>
      </c>
      <c r="I86" s="56">
        <v>-110.41678</v>
      </c>
      <c r="J86" s="54">
        <v>308</v>
      </c>
      <c r="K86" s="55">
        <v>365</v>
      </c>
      <c r="L86" s="55">
        <v>730</v>
      </c>
      <c r="M86" s="55">
        <v>1095</v>
      </c>
      <c r="N86" s="55">
        <v>1460</v>
      </c>
      <c r="O86" s="55">
        <v>1825</v>
      </c>
      <c r="P86" s="55">
        <v>2190</v>
      </c>
      <c r="Q86" s="57">
        <v>2.3290384453705478E-4</v>
      </c>
      <c r="R86" s="58">
        <v>282.89898196072869</v>
      </c>
      <c r="S86" s="58">
        <v>259.84361686498926</v>
      </c>
      <c r="T86" s="58">
        <v>238.6671905198022</v>
      </c>
      <c r="U86" s="58">
        <v>219.21657540740037</v>
      </c>
      <c r="V86" s="58">
        <v>201.35112341451583</v>
      </c>
      <c r="W86" s="60">
        <v>184.94164880069988</v>
      </c>
      <c r="X86" s="59">
        <f t="shared" si="8"/>
        <v>0.45415955199999997</v>
      </c>
      <c r="Y86" s="59">
        <f t="shared" si="9"/>
        <v>0.41714699645630071</v>
      </c>
      <c r="Z86" s="59">
        <f t="shared" si="10"/>
        <v>0.38315084618656869</v>
      </c>
      <c r="AA86" s="59">
        <f t="shared" si="11"/>
        <v>0.35192527377783123</v>
      </c>
      <c r="AB86" s="59">
        <f t="shared" si="12"/>
        <v>0.32324448596752975</v>
      </c>
      <c r="AC86" s="59">
        <f t="shared" si="13"/>
        <v>0.2969010909241338</v>
      </c>
      <c r="AD86" s="59">
        <f t="shared" si="14"/>
        <v>0.27270459858917917</v>
      </c>
    </row>
    <row r="87" spans="1:30" x14ac:dyDescent="0.25">
      <c r="A87" s="52" t="s">
        <v>122</v>
      </c>
      <c r="B87" s="53">
        <v>30189</v>
      </c>
      <c r="C87" s="54">
        <v>4301330650</v>
      </c>
      <c r="D87" s="55">
        <v>133</v>
      </c>
      <c r="E87" s="55">
        <v>309</v>
      </c>
      <c r="F87" s="55" t="s">
        <v>18</v>
      </c>
      <c r="G87" s="55" t="s">
        <v>32</v>
      </c>
      <c r="H87" s="55">
        <v>40.032530000000001</v>
      </c>
      <c r="I87" s="56">
        <v>-110.12133</v>
      </c>
      <c r="J87" s="54">
        <v>309</v>
      </c>
      <c r="K87" s="55">
        <v>365</v>
      </c>
      <c r="L87" s="55">
        <v>730</v>
      </c>
      <c r="M87" s="55">
        <v>1095</v>
      </c>
      <c r="N87" s="55">
        <v>1460</v>
      </c>
      <c r="O87" s="55">
        <v>1825</v>
      </c>
      <c r="P87" s="55">
        <v>2190</v>
      </c>
      <c r="Q87" s="57">
        <v>2.3290384453705478E-4</v>
      </c>
      <c r="R87" s="58">
        <v>283.81748514891285</v>
      </c>
      <c r="S87" s="58">
        <v>260.68726497169376</v>
      </c>
      <c r="T87" s="58">
        <v>239.44208399551584</v>
      </c>
      <c r="U87" s="58">
        <v>219.92831753534648</v>
      </c>
      <c r="V87" s="58">
        <v>202.0048608281993</v>
      </c>
      <c r="W87" s="60">
        <v>185.54210869940346</v>
      </c>
      <c r="X87" s="59">
        <f t="shared" si="8"/>
        <v>0.45563409599999999</v>
      </c>
      <c r="Y87" s="59">
        <f t="shared" si="9"/>
        <v>0.41850136982141856</v>
      </c>
      <c r="Z87" s="59">
        <f t="shared" si="10"/>
        <v>0.38439484244042121</v>
      </c>
      <c r="AA87" s="59">
        <f t="shared" si="11"/>
        <v>0.35306788830308389</v>
      </c>
      <c r="AB87" s="59">
        <f t="shared" si="12"/>
        <v>0.32429398105183993</v>
      </c>
      <c r="AC87" s="59">
        <f t="shared" si="13"/>
        <v>0.29786505550505632</v>
      </c>
      <c r="AD87" s="59">
        <f t="shared" si="14"/>
        <v>0.27359000313005316</v>
      </c>
    </row>
    <row r="88" spans="1:30" x14ac:dyDescent="0.25">
      <c r="A88" s="52" t="s">
        <v>267</v>
      </c>
      <c r="B88" s="53">
        <v>34600</v>
      </c>
      <c r="C88" s="54">
        <v>4301331414</v>
      </c>
      <c r="D88" s="55">
        <v>46</v>
      </c>
      <c r="E88" s="55">
        <v>310</v>
      </c>
      <c r="F88" s="55" t="s">
        <v>18</v>
      </c>
      <c r="G88" s="55" t="s">
        <v>32</v>
      </c>
      <c r="H88" s="55">
        <v>40.061210000000003</v>
      </c>
      <c r="I88" s="56">
        <v>-110.065389999999</v>
      </c>
      <c r="J88" s="54">
        <v>310</v>
      </c>
      <c r="K88" s="55">
        <v>365</v>
      </c>
      <c r="L88" s="55">
        <v>730</v>
      </c>
      <c r="M88" s="55">
        <v>1095</v>
      </c>
      <c r="N88" s="55">
        <v>1460</v>
      </c>
      <c r="O88" s="55">
        <v>1825</v>
      </c>
      <c r="P88" s="55">
        <v>2190</v>
      </c>
      <c r="Q88" s="57">
        <v>2.3290384453705478E-4</v>
      </c>
      <c r="R88" s="58">
        <v>284.73598833709701</v>
      </c>
      <c r="S88" s="58">
        <v>261.53091307839827</v>
      </c>
      <c r="T88" s="58">
        <v>240.21697747122948</v>
      </c>
      <c r="U88" s="58">
        <v>220.64005966329259</v>
      </c>
      <c r="V88" s="58">
        <v>202.6585982418828</v>
      </c>
      <c r="W88" s="60">
        <v>186.14256859810703</v>
      </c>
      <c r="X88" s="59">
        <f t="shared" si="8"/>
        <v>0.45710863999999995</v>
      </c>
      <c r="Y88" s="59">
        <f t="shared" si="9"/>
        <v>0.41985574318653635</v>
      </c>
      <c r="Z88" s="59">
        <f t="shared" si="10"/>
        <v>0.38563883869427368</v>
      </c>
      <c r="AA88" s="59">
        <f t="shared" si="11"/>
        <v>0.3542105028283366</v>
      </c>
      <c r="AB88" s="59">
        <f t="shared" si="12"/>
        <v>0.32534347613615011</v>
      </c>
      <c r="AC88" s="59">
        <f t="shared" si="13"/>
        <v>0.29882902008597884</v>
      </c>
      <c r="AD88" s="59">
        <f t="shared" si="14"/>
        <v>0.27447540767092715</v>
      </c>
    </row>
    <row r="89" spans="1:30" x14ac:dyDescent="0.25">
      <c r="A89" s="52" t="s">
        <v>1691</v>
      </c>
      <c r="B89" s="53">
        <v>36110</v>
      </c>
      <c r="C89" s="54">
        <v>4301332091</v>
      </c>
      <c r="D89" s="55">
        <v>195</v>
      </c>
      <c r="E89" s="55">
        <v>314</v>
      </c>
      <c r="F89" s="55" t="s">
        <v>18</v>
      </c>
      <c r="G89" s="55" t="s">
        <v>32</v>
      </c>
      <c r="H89" s="55">
        <v>40.110309999999899</v>
      </c>
      <c r="I89" s="56">
        <v>-110.34074</v>
      </c>
      <c r="J89" s="54">
        <v>314</v>
      </c>
      <c r="K89" s="55">
        <v>365</v>
      </c>
      <c r="L89" s="55">
        <v>730</v>
      </c>
      <c r="M89" s="55">
        <v>1095</v>
      </c>
      <c r="N89" s="55">
        <v>1460</v>
      </c>
      <c r="O89" s="55">
        <v>1825</v>
      </c>
      <c r="P89" s="55">
        <v>2190</v>
      </c>
      <c r="Q89" s="57">
        <v>2.3290384453705478E-4</v>
      </c>
      <c r="R89" s="58">
        <v>288.41000108983377</v>
      </c>
      <c r="S89" s="58">
        <v>264.9055055052163</v>
      </c>
      <c r="T89" s="58">
        <v>243.31655137408407</v>
      </c>
      <c r="U89" s="58">
        <v>223.487028175077</v>
      </c>
      <c r="V89" s="58">
        <v>205.27354789661678</v>
      </c>
      <c r="W89" s="60">
        <v>188.54440819292131</v>
      </c>
      <c r="X89" s="59">
        <f t="shared" si="8"/>
        <v>0.46300681599999999</v>
      </c>
      <c r="Y89" s="59">
        <f t="shared" si="9"/>
        <v>0.42527323664700784</v>
      </c>
      <c r="Z89" s="59">
        <f t="shared" si="10"/>
        <v>0.39061482370968365</v>
      </c>
      <c r="AA89" s="59">
        <f t="shared" si="11"/>
        <v>0.35878096092934741</v>
      </c>
      <c r="AB89" s="59">
        <f t="shared" si="12"/>
        <v>0.32954145647339073</v>
      </c>
      <c r="AC89" s="59">
        <f t="shared" si="13"/>
        <v>0.3026848784096689</v>
      </c>
      <c r="AD89" s="59">
        <f t="shared" si="14"/>
        <v>0.27801702583442295</v>
      </c>
    </row>
    <row r="90" spans="1:30" x14ac:dyDescent="0.25">
      <c r="A90" s="52" t="s">
        <v>1068</v>
      </c>
      <c r="B90" s="53">
        <v>40449</v>
      </c>
      <c r="C90" s="54">
        <v>4301334251</v>
      </c>
      <c r="D90" s="55">
        <v>364</v>
      </c>
      <c r="E90" s="55">
        <v>321</v>
      </c>
      <c r="F90" s="55" t="s">
        <v>18</v>
      </c>
      <c r="G90" s="55" t="s">
        <v>32</v>
      </c>
      <c r="H90" s="55">
        <v>40.072830000000003</v>
      </c>
      <c r="I90" s="56">
        <v>-110.19732</v>
      </c>
      <c r="J90" s="54">
        <v>321</v>
      </c>
      <c r="K90" s="55">
        <v>365</v>
      </c>
      <c r="L90" s="55">
        <v>730</v>
      </c>
      <c r="M90" s="55">
        <v>1095</v>
      </c>
      <c r="N90" s="55">
        <v>1460</v>
      </c>
      <c r="O90" s="55">
        <v>1825</v>
      </c>
      <c r="P90" s="55">
        <v>2190</v>
      </c>
      <c r="Q90" s="57">
        <v>2.3290384453705478E-4</v>
      </c>
      <c r="R90" s="58">
        <v>294.83952340712307</v>
      </c>
      <c r="S90" s="58">
        <v>270.8110422521479</v>
      </c>
      <c r="T90" s="58">
        <v>248.74080570407958</v>
      </c>
      <c r="U90" s="58">
        <v>228.46922307069974</v>
      </c>
      <c r="V90" s="58">
        <v>209.84970979240123</v>
      </c>
      <c r="W90" s="60">
        <v>192.74762748384632</v>
      </c>
      <c r="X90" s="59">
        <f t="shared" si="8"/>
        <v>0.47332862399999998</v>
      </c>
      <c r="Y90" s="59">
        <f t="shared" si="9"/>
        <v>0.43475385020283286</v>
      </c>
      <c r="Z90" s="59">
        <f t="shared" si="10"/>
        <v>0.39932279748665117</v>
      </c>
      <c r="AA90" s="59">
        <f t="shared" si="11"/>
        <v>0.36677926260611632</v>
      </c>
      <c r="AB90" s="59">
        <f t="shared" si="12"/>
        <v>0.33688792206356188</v>
      </c>
      <c r="AC90" s="59">
        <f t="shared" si="13"/>
        <v>0.30943263047612646</v>
      </c>
      <c r="AD90" s="59">
        <f t="shared" si="14"/>
        <v>0.28421485762054066</v>
      </c>
    </row>
    <row r="91" spans="1:30" x14ac:dyDescent="0.25">
      <c r="A91" s="52" t="s">
        <v>359</v>
      </c>
      <c r="B91" s="53">
        <v>38011</v>
      </c>
      <c r="C91" s="54">
        <v>4301332407</v>
      </c>
      <c r="D91" s="55">
        <v>366</v>
      </c>
      <c r="E91" s="55">
        <v>323</v>
      </c>
      <c r="F91" s="55" t="s">
        <v>18</v>
      </c>
      <c r="G91" s="55" t="s">
        <v>32</v>
      </c>
      <c r="H91" s="55">
        <v>40.019260000000003</v>
      </c>
      <c r="I91" s="56">
        <v>-110.32380000000001</v>
      </c>
      <c r="J91" s="54">
        <v>323</v>
      </c>
      <c r="K91" s="55">
        <v>365</v>
      </c>
      <c r="L91" s="55">
        <v>730</v>
      </c>
      <c r="M91" s="55">
        <v>1095</v>
      </c>
      <c r="N91" s="55">
        <v>1460</v>
      </c>
      <c r="O91" s="55">
        <v>1825</v>
      </c>
      <c r="P91" s="55">
        <v>2190</v>
      </c>
      <c r="Q91" s="57">
        <v>2.3290384453705478E-4</v>
      </c>
      <c r="R91" s="58">
        <v>296.67652978349145</v>
      </c>
      <c r="S91" s="58">
        <v>272.49833846555691</v>
      </c>
      <c r="T91" s="58">
        <v>250.29059265550686</v>
      </c>
      <c r="U91" s="58">
        <v>229.89270732659196</v>
      </c>
      <c r="V91" s="58">
        <v>211.1571846197682</v>
      </c>
      <c r="W91" s="60">
        <v>193.94854728125347</v>
      </c>
      <c r="X91" s="59">
        <f t="shared" si="8"/>
        <v>0.47627771199999996</v>
      </c>
      <c r="Y91" s="59">
        <f t="shared" si="9"/>
        <v>0.4374625969330686</v>
      </c>
      <c r="Z91" s="59">
        <f t="shared" si="10"/>
        <v>0.40181078999435615</v>
      </c>
      <c r="AA91" s="59">
        <f t="shared" si="11"/>
        <v>0.3690644916566217</v>
      </c>
      <c r="AB91" s="59">
        <f t="shared" si="12"/>
        <v>0.33898691223218219</v>
      </c>
      <c r="AC91" s="59">
        <f t="shared" si="13"/>
        <v>0.31136055963797149</v>
      </c>
      <c r="AD91" s="59">
        <f t="shared" si="14"/>
        <v>0.28598566670228859</v>
      </c>
    </row>
    <row r="92" spans="1:30" x14ac:dyDescent="0.25">
      <c r="A92" s="52" t="s">
        <v>672</v>
      </c>
      <c r="B92" s="53">
        <v>39560</v>
      </c>
      <c r="C92" s="54">
        <v>4301333338</v>
      </c>
      <c r="D92" s="55">
        <v>151</v>
      </c>
      <c r="E92" s="55">
        <v>324</v>
      </c>
      <c r="F92" s="55" t="s">
        <v>18</v>
      </c>
      <c r="G92" s="55" t="s">
        <v>32</v>
      </c>
      <c r="H92" s="55">
        <v>40.0146599999999</v>
      </c>
      <c r="I92" s="56">
        <v>-110.06035</v>
      </c>
      <c r="J92" s="54">
        <v>324</v>
      </c>
      <c r="K92" s="55">
        <v>365</v>
      </c>
      <c r="L92" s="55">
        <v>730</v>
      </c>
      <c r="M92" s="55">
        <v>1095</v>
      </c>
      <c r="N92" s="55">
        <v>1460</v>
      </c>
      <c r="O92" s="55">
        <v>1825</v>
      </c>
      <c r="P92" s="55">
        <v>2190</v>
      </c>
      <c r="Q92" s="57">
        <v>2.3290384453705478E-4</v>
      </c>
      <c r="R92" s="58">
        <v>297.59503297167561</v>
      </c>
      <c r="S92" s="58">
        <v>273.34198657226142</v>
      </c>
      <c r="T92" s="58">
        <v>251.0654861312205</v>
      </c>
      <c r="U92" s="58">
        <v>230.60444945453807</v>
      </c>
      <c r="V92" s="58">
        <v>211.8109220334517</v>
      </c>
      <c r="W92" s="60">
        <v>194.54900717995704</v>
      </c>
      <c r="X92" s="59">
        <f t="shared" si="8"/>
        <v>0.47775225599999999</v>
      </c>
      <c r="Y92" s="59">
        <f t="shared" si="9"/>
        <v>0.43881697029818639</v>
      </c>
      <c r="Z92" s="59">
        <f t="shared" si="10"/>
        <v>0.40305478624820862</v>
      </c>
      <c r="AA92" s="59">
        <f t="shared" si="11"/>
        <v>0.37020710618187436</v>
      </c>
      <c r="AB92" s="59">
        <f t="shared" si="12"/>
        <v>0.34003640731649237</v>
      </c>
      <c r="AC92" s="59">
        <f t="shared" si="13"/>
        <v>0.31232452421889401</v>
      </c>
      <c r="AD92" s="59">
        <f t="shared" si="14"/>
        <v>0.28687107124316258</v>
      </c>
    </row>
    <row r="93" spans="1:30" x14ac:dyDescent="0.25">
      <c r="A93" s="52" t="s">
        <v>646</v>
      </c>
      <c r="B93" s="53">
        <v>39490</v>
      </c>
      <c r="C93" s="54">
        <v>4301333162</v>
      </c>
      <c r="D93" s="55">
        <v>150</v>
      </c>
      <c r="E93" s="55">
        <v>326</v>
      </c>
      <c r="F93" s="55" t="s">
        <v>18</v>
      </c>
      <c r="G93" s="55" t="s">
        <v>32</v>
      </c>
      <c r="H93" s="55">
        <v>40.011150000000001</v>
      </c>
      <c r="I93" s="56">
        <v>-110.15934</v>
      </c>
      <c r="J93" s="54">
        <v>326</v>
      </c>
      <c r="K93" s="55">
        <v>365</v>
      </c>
      <c r="L93" s="55">
        <v>730</v>
      </c>
      <c r="M93" s="55">
        <v>1095</v>
      </c>
      <c r="N93" s="55">
        <v>1460</v>
      </c>
      <c r="O93" s="55">
        <v>1825</v>
      </c>
      <c r="P93" s="55">
        <v>2190</v>
      </c>
      <c r="Q93" s="57">
        <v>2.3290384453705478E-4</v>
      </c>
      <c r="R93" s="58">
        <v>299.43203934804399</v>
      </c>
      <c r="S93" s="58">
        <v>275.02928278567043</v>
      </c>
      <c r="T93" s="58">
        <v>252.6152730826478</v>
      </c>
      <c r="U93" s="58">
        <v>232.02793371043029</v>
      </c>
      <c r="V93" s="58">
        <v>213.11839686081868</v>
      </c>
      <c r="W93" s="60">
        <v>195.74992697736417</v>
      </c>
      <c r="X93" s="59">
        <f t="shared" si="8"/>
        <v>0.48070134399999997</v>
      </c>
      <c r="Y93" s="59">
        <f t="shared" si="9"/>
        <v>0.44152571702842214</v>
      </c>
      <c r="Z93" s="59">
        <f t="shared" si="10"/>
        <v>0.4055427787559136</v>
      </c>
      <c r="AA93" s="59">
        <f t="shared" si="11"/>
        <v>0.37249233523237979</v>
      </c>
      <c r="AB93" s="59">
        <f t="shared" si="12"/>
        <v>0.34213539748511268</v>
      </c>
      <c r="AC93" s="59">
        <f t="shared" si="13"/>
        <v>0.31425245338073898</v>
      </c>
      <c r="AD93" s="59">
        <f t="shared" si="14"/>
        <v>0.28864188032491045</v>
      </c>
    </row>
    <row r="94" spans="1:30" x14ac:dyDescent="0.25">
      <c r="A94" s="52" t="s">
        <v>404</v>
      </c>
      <c r="B94" s="53">
        <v>38559</v>
      </c>
      <c r="C94" s="54">
        <v>4301332474</v>
      </c>
      <c r="D94" s="55">
        <v>221</v>
      </c>
      <c r="E94" s="55">
        <v>328</v>
      </c>
      <c r="F94" s="55" t="s">
        <v>18</v>
      </c>
      <c r="G94" s="55" t="s">
        <v>32</v>
      </c>
      <c r="H94" s="55">
        <v>40.097729999999899</v>
      </c>
      <c r="I94" s="56">
        <v>-110.13597</v>
      </c>
      <c r="J94" s="54">
        <v>328</v>
      </c>
      <c r="K94" s="55">
        <v>365</v>
      </c>
      <c r="L94" s="55">
        <v>730</v>
      </c>
      <c r="M94" s="55">
        <v>1095</v>
      </c>
      <c r="N94" s="55">
        <v>1460</v>
      </c>
      <c r="O94" s="55">
        <v>1825</v>
      </c>
      <c r="P94" s="55">
        <v>2190</v>
      </c>
      <c r="Q94" s="57">
        <v>2.3290384453705478E-4</v>
      </c>
      <c r="R94" s="58">
        <v>301.26904572441236</v>
      </c>
      <c r="S94" s="58">
        <v>276.71657899907945</v>
      </c>
      <c r="T94" s="58">
        <v>254.16506003407508</v>
      </c>
      <c r="U94" s="58">
        <v>233.45141796632248</v>
      </c>
      <c r="V94" s="58">
        <v>214.42587168818568</v>
      </c>
      <c r="W94" s="60">
        <v>196.95084677477132</v>
      </c>
      <c r="X94" s="59">
        <f t="shared" si="8"/>
        <v>0.48365043199999996</v>
      </c>
      <c r="Y94" s="59">
        <f t="shared" si="9"/>
        <v>0.44423446375865788</v>
      </c>
      <c r="Z94" s="59">
        <f t="shared" si="10"/>
        <v>0.40803077126361859</v>
      </c>
      <c r="AA94" s="59">
        <f t="shared" si="11"/>
        <v>0.37477756428288517</v>
      </c>
      <c r="AB94" s="59">
        <f t="shared" si="12"/>
        <v>0.34423438765373299</v>
      </c>
      <c r="AC94" s="59">
        <f t="shared" si="13"/>
        <v>0.31618038254258407</v>
      </c>
      <c r="AD94" s="59">
        <f t="shared" si="14"/>
        <v>0.29041268940665838</v>
      </c>
    </row>
    <row r="95" spans="1:30" x14ac:dyDescent="0.25">
      <c r="A95" s="52" t="s">
        <v>577</v>
      </c>
      <c r="B95" s="53">
        <v>39275</v>
      </c>
      <c r="C95" s="54">
        <v>4301333106</v>
      </c>
      <c r="D95" s="55">
        <v>127</v>
      </c>
      <c r="E95" s="55">
        <v>330</v>
      </c>
      <c r="F95" s="55" t="s">
        <v>18</v>
      </c>
      <c r="G95" s="55" t="s">
        <v>32</v>
      </c>
      <c r="H95" s="55">
        <v>40.017809999999898</v>
      </c>
      <c r="I95" s="56">
        <v>-110.14078000000001</v>
      </c>
      <c r="J95" s="54">
        <v>330</v>
      </c>
      <c r="K95" s="55">
        <v>365</v>
      </c>
      <c r="L95" s="55">
        <v>730</v>
      </c>
      <c r="M95" s="55">
        <v>1095</v>
      </c>
      <c r="N95" s="55">
        <v>1460</v>
      </c>
      <c r="O95" s="55">
        <v>1825</v>
      </c>
      <c r="P95" s="55">
        <v>2190</v>
      </c>
      <c r="Q95" s="57">
        <v>2.3290384453705478E-4</v>
      </c>
      <c r="R95" s="58">
        <v>303.10605210078069</v>
      </c>
      <c r="S95" s="58">
        <v>278.40387521248846</v>
      </c>
      <c r="T95" s="58">
        <v>255.71484698550236</v>
      </c>
      <c r="U95" s="58">
        <v>234.8749022222147</v>
      </c>
      <c r="V95" s="58">
        <v>215.73334651555265</v>
      </c>
      <c r="W95" s="60">
        <v>198.15176657217845</v>
      </c>
      <c r="X95" s="59">
        <f t="shared" si="8"/>
        <v>0.48659952000000001</v>
      </c>
      <c r="Y95" s="59">
        <f t="shared" si="9"/>
        <v>0.44694321048889352</v>
      </c>
      <c r="Z95" s="59">
        <f t="shared" si="10"/>
        <v>0.41051876377132357</v>
      </c>
      <c r="AA95" s="59">
        <f t="shared" si="11"/>
        <v>0.3770627933333906</v>
      </c>
      <c r="AB95" s="59">
        <f t="shared" si="12"/>
        <v>0.34633337782235335</v>
      </c>
      <c r="AC95" s="59">
        <f t="shared" si="13"/>
        <v>0.31810831170442905</v>
      </c>
      <c r="AD95" s="59">
        <f t="shared" si="14"/>
        <v>0.2921834984884063</v>
      </c>
    </row>
    <row r="96" spans="1:30" x14ac:dyDescent="0.25">
      <c r="A96" s="52" t="s">
        <v>694</v>
      </c>
      <c r="B96" s="53">
        <v>39623</v>
      </c>
      <c r="C96" s="54">
        <v>4301333854</v>
      </c>
      <c r="D96" s="55">
        <v>228</v>
      </c>
      <c r="E96" s="55">
        <v>338</v>
      </c>
      <c r="F96" s="55" t="s">
        <v>18</v>
      </c>
      <c r="G96" s="55" t="s">
        <v>32</v>
      </c>
      <c r="H96" s="55">
        <v>40.0253599999999</v>
      </c>
      <c r="I96" s="56">
        <v>-110.11725</v>
      </c>
      <c r="J96" s="54">
        <v>338</v>
      </c>
      <c r="K96" s="55">
        <v>365</v>
      </c>
      <c r="L96" s="55">
        <v>730</v>
      </c>
      <c r="M96" s="55">
        <v>1095</v>
      </c>
      <c r="N96" s="55">
        <v>1460</v>
      </c>
      <c r="O96" s="55">
        <v>1825</v>
      </c>
      <c r="P96" s="55">
        <v>2190</v>
      </c>
      <c r="Q96" s="57">
        <v>2.3290384453705478E-4</v>
      </c>
      <c r="R96" s="58">
        <v>310.4540776062542</v>
      </c>
      <c r="S96" s="58">
        <v>285.15306006612457</v>
      </c>
      <c r="T96" s="58">
        <v>261.91399479121151</v>
      </c>
      <c r="U96" s="58">
        <v>240.56883924578355</v>
      </c>
      <c r="V96" s="58">
        <v>220.96324582502061</v>
      </c>
      <c r="W96" s="60">
        <v>202.95544576180703</v>
      </c>
      <c r="X96" s="59">
        <f t="shared" si="8"/>
        <v>0.49839587199999996</v>
      </c>
      <c r="Y96" s="59">
        <f t="shared" si="9"/>
        <v>0.4577781974098365</v>
      </c>
      <c r="Z96" s="59">
        <f t="shared" si="10"/>
        <v>0.42047073380214356</v>
      </c>
      <c r="AA96" s="59">
        <f t="shared" si="11"/>
        <v>0.38620370953541217</v>
      </c>
      <c r="AB96" s="59">
        <f t="shared" si="12"/>
        <v>0.35472933849683463</v>
      </c>
      <c r="AC96" s="59">
        <f t="shared" si="13"/>
        <v>0.32582002835180918</v>
      </c>
      <c r="AD96" s="59">
        <f t="shared" si="14"/>
        <v>0.29926673481539795</v>
      </c>
    </row>
    <row r="97" spans="1:30" x14ac:dyDescent="0.25">
      <c r="A97" s="52" t="s">
        <v>157</v>
      </c>
      <c r="B97" s="53">
        <v>30985</v>
      </c>
      <c r="C97" s="54">
        <v>4301330975</v>
      </c>
      <c r="D97" s="55">
        <v>159</v>
      </c>
      <c r="E97" s="55">
        <v>339</v>
      </c>
      <c r="F97" s="55" t="s">
        <v>18</v>
      </c>
      <c r="G97" s="55" t="s">
        <v>32</v>
      </c>
      <c r="H97" s="55">
        <v>40.34158</v>
      </c>
      <c r="I97" s="56">
        <v>-110.09189000000001</v>
      </c>
      <c r="J97" s="54">
        <v>339</v>
      </c>
      <c r="K97" s="55">
        <v>365</v>
      </c>
      <c r="L97" s="55">
        <v>730</v>
      </c>
      <c r="M97" s="55">
        <v>1095</v>
      </c>
      <c r="N97" s="55">
        <v>1460</v>
      </c>
      <c r="O97" s="55">
        <v>1825</v>
      </c>
      <c r="P97" s="55">
        <v>2190</v>
      </c>
      <c r="Q97" s="57">
        <v>2.3290384453705478E-4</v>
      </c>
      <c r="R97" s="58">
        <v>311.37258079443836</v>
      </c>
      <c r="S97" s="58">
        <v>285.99670817282907</v>
      </c>
      <c r="T97" s="58">
        <v>262.68888826692518</v>
      </c>
      <c r="U97" s="58">
        <v>241.28058137372963</v>
      </c>
      <c r="V97" s="58">
        <v>221.61698323870411</v>
      </c>
      <c r="W97" s="60">
        <v>203.5559056605106</v>
      </c>
      <c r="X97" s="59">
        <f t="shared" si="8"/>
        <v>0.49987041599999998</v>
      </c>
      <c r="Y97" s="59">
        <f t="shared" si="9"/>
        <v>0.45913257077495429</v>
      </c>
      <c r="Z97" s="59">
        <f t="shared" si="10"/>
        <v>0.42171473005599608</v>
      </c>
      <c r="AA97" s="59">
        <f t="shared" si="11"/>
        <v>0.38734632406066488</v>
      </c>
      <c r="AB97" s="59">
        <f t="shared" si="12"/>
        <v>0.35577883358114476</v>
      </c>
      <c r="AC97" s="59">
        <f t="shared" si="13"/>
        <v>0.32678399293273169</v>
      </c>
      <c r="AD97" s="59">
        <f t="shared" si="14"/>
        <v>0.30015213935627194</v>
      </c>
    </row>
    <row r="98" spans="1:30" x14ac:dyDescent="0.25">
      <c r="A98" s="52" t="s">
        <v>278</v>
      </c>
      <c r="B98" s="53">
        <v>35417</v>
      </c>
      <c r="C98" s="54">
        <v>4301331696</v>
      </c>
      <c r="D98" s="55">
        <v>366</v>
      </c>
      <c r="E98" s="55">
        <v>339</v>
      </c>
      <c r="F98" s="55" t="s">
        <v>18</v>
      </c>
      <c r="G98" s="55" t="s">
        <v>32</v>
      </c>
      <c r="H98" s="55">
        <v>40.166989999999899</v>
      </c>
      <c r="I98" s="56">
        <v>-110.59909</v>
      </c>
      <c r="J98" s="54">
        <v>339</v>
      </c>
      <c r="K98" s="55">
        <v>365</v>
      </c>
      <c r="L98" s="55">
        <v>730</v>
      </c>
      <c r="M98" s="55">
        <v>1095</v>
      </c>
      <c r="N98" s="55">
        <v>1460</v>
      </c>
      <c r="O98" s="55">
        <v>1825</v>
      </c>
      <c r="P98" s="55">
        <v>2190</v>
      </c>
      <c r="Q98" s="57">
        <v>2.3290384453705478E-4</v>
      </c>
      <c r="R98" s="58">
        <v>311.37258079443836</v>
      </c>
      <c r="S98" s="58">
        <v>285.99670817282907</v>
      </c>
      <c r="T98" s="58">
        <v>262.68888826692518</v>
      </c>
      <c r="U98" s="58">
        <v>241.28058137372963</v>
      </c>
      <c r="V98" s="58">
        <v>221.61698323870411</v>
      </c>
      <c r="W98" s="60">
        <v>203.5559056605106</v>
      </c>
      <c r="X98" s="59">
        <f t="shared" si="8"/>
        <v>0.49987041599999998</v>
      </c>
      <c r="Y98" s="59">
        <f t="shared" si="9"/>
        <v>0.45913257077495429</v>
      </c>
      <c r="Z98" s="59">
        <f t="shared" si="10"/>
        <v>0.42171473005599608</v>
      </c>
      <c r="AA98" s="59">
        <f t="shared" si="11"/>
        <v>0.38734632406066488</v>
      </c>
      <c r="AB98" s="59">
        <f t="shared" si="12"/>
        <v>0.35577883358114476</v>
      </c>
      <c r="AC98" s="59">
        <f t="shared" si="13"/>
        <v>0.32678399293273169</v>
      </c>
      <c r="AD98" s="59">
        <f t="shared" si="14"/>
        <v>0.30015213935627194</v>
      </c>
    </row>
    <row r="99" spans="1:30" x14ac:dyDescent="0.25">
      <c r="A99" s="52" t="s">
        <v>629</v>
      </c>
      <c r="B99" s="53">
        <v>39415</v>
      </c>
      <c r="C99" s="54">
        <v>4301333085</v>
      </c>
      <c r="D99" s="55">
        <v>184</v>
      </c>
      <c r="E99" s="55">
        <v>351</v>
      </c>
      <c r="F99" s="55" t="s">
        <v>18</v>
      </c>
      <c r="G99" s="55" t="s">
        <v>32</v>
      </c>
      <c r="H99" s="55">
        <v>40.0186899999999</v>
      </c>
      <c r="I99" s="56">
        <v>-110.06553</v>
      </c>
      <c r="J99" s="54">
        <v>351</v>
      </c>
      <c r="K99" s="55">
        <v>365</v>
      </c>
      <c r="L99" s="55">
        <v>730</v>
      </c>
      <c r="M99" s="55">
        <v>1095</v>
      </c>
      <c r="N99" s="55">
        <v>1460</v>
      </c>
      <c r="O99" s="55">
        <v>1825</v>
      </c>
      <c r="P99" s="55">
        <v>2190</v>
      </c>
      <c r="Q99" s="57">
        <v>2.3290384453705478E-4</v>
      </c>
      <c r="R99" s="58">
        <v>322.39461905264858</v>
      </c>
      <c r="S99" s="58">
        <v>296.12048545328321</v>
      </c>
      <c r="T99" s="58">
        <v>271.98760997548885</v>
      </c>
      <c r="U99" s="58">
        <v>249.82148690908289</v>
      </c>
      <c r="V99" s="58">
        <v>229.46183220290601</v>
      </c>
      <c r="W99" s="60">
        <v>210.76142444495346</v>
      </c>
      <c r="X99" s="59">
        <f t="shared" si="8"/>
        <v>0.51756494399999997</v>
      </c>
      <c r="Y99" s="59">
        <f t="shared" si="9"/>
        <v>0.47538505115636864</v>
      </c>
      <c r="Z99" s="59">
        <f t="shared" si="10"/>
        <v>0.43664268510222604</v>
      </c>
      <c r="AA99" s="59">
        <f t="shared" si="11"/>
        <v>0.4010576983636972</v>
      </c>
      <c r="AB99" s="59">
        <f t="shared" si="12"/>
        <v>0.36837277459286671</v>
      </c>
      <c r="AC99" s="59">
        <f t="shared" si="13"/>
        <v>0.33835156790380183</v>
      </c>
      <c r="AD99" s="59">
        <f t="shared" si="14"/>
        <v>0.31077699384675944</v>
      </c>
    </row>
    <row r="100" spans="1:30" x14ac:dyDescent="0.25">
      <c r="A100" s="52" t="s">
        <v>333</v>
      </c>
      <c r="B100" s="53">
        <v>37041</v>
      </c>
      <c r="C100" s="54">
        <v>4301330812</v>
      </c>
      <c r="D100" s="55">
        <v>51</v>
      </c>
      <c r="E100" s="55">
        <v>354</v>
      </c>
      <c r="F100" s="55" t="s">
        <v>18</v>
      </c>
      <c r="G100" s="55" t="s">
        <v>32</v>
      </c>
      <c r="H100" s="55">
        <v>40.068539999999899</v>
      </c>
      <c r="I100" s="56">
        <v>-110.08847</v>
      </c>
      <c r="J100" s="54">
        <v>354</v>
      </c>
      <c r="K100" s="55">
        <v>365</v>
      </c>
      <c r="L100" s="55">
        <v>730</v>
      </c>
      <c r="M100" s="55">
        <v>1095</v>
      </c>
      <c r="N100" s="55">
        <v>1460</v>
      </c>
      <c r="O100" s="55">
        <v>1825</v>
      </c>
      <c r="P100" s="55">
        <v>2190</v>
      </c>
      <c r="Q100" s="57">
        <v>2.3290384453705478E-4</v>
      </c>
      <c r="R100" s="58">
        <v>325.15012861720112</v>
      </c>
      <c r="S100" s="58">
        <v>298.65142977339673</v>
      </c>
      <c r="T100" s="58">
        <v>274.3122904026298</v>
      </c>
      <c r="U100" s="58">
        <v>251.95671329292122</v>
      </c>
      <c r="V100" s="58">
        <v>231.42304444395648</v>
      </c>
      <c r="W100" s="60">
        <v>212.56280414106416</v>
      </c>
      <c r="X100" s="59">
        <f t="shared" si="8"/>
        <v>0.52198857599999993</v>
      </c>
      <c r="Y100" s="59">
        <f t="shared" si="9"/>
        <v>0.47944817125172218</v>
      </c>
      <c r="Z100" s="59">
        <f t="shared" si="10"/>
        <v>0.44037467386378348</v>
      </c>
      <c r="AA100" s="59">
        <f t="shared" si="11"/>
        <v>0.40448554193945535</v>
      </c>
      <c r="AB100" s="59">
        <f t="shared" si="12"/>
        <v>0.3715212598457972</v>
      </c>
      <c r="AC100" s="59">
        <f t="shared" si="13"/>
        <v>0.34124346164656938</v>
      </c>
      <c r="AD100" s="59">
        <f t="shared" si="14"/>
        <v>0.3134332074693813</v>
      </c>
    </row>
    <row r="101" spans="1:30" x14ac:dyDescent="0.25">
      <c r="A101" s="52" t="s">
        <v>738</v>
      </c>
      <c r="B101" s="53">
        <v>39774</v>
      </c>
      <c r="C101" s="54">
        <v>4304740017</v>
      </c>
      <c r="D101" s="55">
        <v>84</v>
      </c>
      <c r="E101" s="55">
        <v>354</v>
      </c>
      <c r="F101" s="55" t="s">
        <v>18</v>
      </c>
      <c r="G101" s="55" t="s">
        <v>19</v>
      </c>
      <c r="H101" s="55">
        <v>40.184100000000001</v>
      </c>
      <c r="I101" s="56">
        <v>-109.81917</v>
      </c>
      <c r="J101" s="54">
        <v>354</v>
      </c>
      <c r="K101" s="55">
        <v>365</v>
      </c>
      <c r="L101" s="55">
        <v>730</v>
      </c>
      <c r="M101" s="55">
        <v>1095</v>
      </c>
      <c r="N101" s="55">
        <v>1460</v>
      </c>
      <c r="O101" s="55">
        <v>1825</v>
      </c>
      <c r="P101" s="55">
        <v>2190</v>
      </c>
      <c r="Q101" s="57">
        <v>2.3290384453705478E-4</v>
      </c>
      <c r="R101" s="58">
        <v>325.15012861720112</v>
      </c>
      <c r="S101" s="58">
        <v>298.65142977339673</v>
      </c>
      <c r="T101" s="58">
        <v>274.3122904026298</v>
      </c>
      <c r="U101" s="58">
        <v>251.95671329292122</v>
      </c>
      <c r="V101" s="58">
        <v>231.42304444395648</v>
      </c>
      <c r="W101" s="60">
        <v>212.56280414106416</v>
      </c>
      <c r="X101" s="59">
        <f t="shared" si="8"/>
        <v>0.52198857599999993</v>
      </c>
      <c r="Y101" s="59">
        <f t="shared" si="9"/>
        <v>0.47944817125172218</v>
      </c>
      <c r="Z101" s="59">
        <f t="shared" si="10"/>
        <v>0.44037467386378348</v>
      </c>
      <c r="AA101" s="59">
        <f t="shared" si="11"/>
        <v>0.40448554193945535</v>
      </c>
      <c r="AB101" s="59">
        <f t="shared" si="12"/>
        <v>0.3715212598457972</v>
      </c>
      <c r="AC101" s="59">
        <f t="shared" si="13"/>
        <v>0.34124346164656938</v>
      </c>
      <c r="AD101" s="59">
        <f t="shared" si="14"/>
        <v>0.3134332074693813</v>
      </c>
    </row>
    <row r="102" spans="1:30" x14ac:dyDescent="0.25">
      <c r="A102" s="52" t="s">
        <v>282</v>
      </c>
      <c r="B102" s="53">
        <v>35598</v>
      </c>
      <c r="C102" s="54">
        <v>4301331864</v>
      </c>
      <c r="D102" s="55">
        <v>198</v>
      </c>
      <c r="E102" s="55">
        <v>356</v>
      </c>
      <c r="F102" s="55" t="s">
        <v>18</v>
      </c>
      <c r="G102" s="55" t="s">
        <v>32</v>
      </c>
      <c r="H102" s="55">
        <v>40.118070000000003</v>
      </c>
      <c r="I102" s="56">
        <v>-110.05028</v>
      </c>
      <c r="J102" s="54">
        <v>356</v>
      </c>
      <c r="K102" s="55">
        <v>365</v>
      </c>
      <c r="L102" s="55">
        <v>730</v>
      </c>
      <c r="M102" s="55">
        <v>1095</v>
      </c>
      <c r="N102" s="55">
        <v>1460</v>
      </c>
      <c r="O102" s="55">
        <v>1825</v>
      </c>
      <c r="P102" s="55">
        <v>2190</v>
      </c>
      <c r="Q102" s="57">
        <v>2.3290384453705478E-4</v>
      </c>
      <c r="R102" s="58">
        <v>326.9871349935695</v>
      </c>
      <c r="S102" s="58">
        <v>300.33872598680574</v>
      </c>
      <c r="T102" s="58">
        <v>275.86207735405708</v>
      </c>
      <c r="U102" s="58">
        <v>253.38019754881344</v>
      </c>
      <c r="V102" s="58">
        <v>232.73051927132349</v>
      </c>
      <c r="W102" s="60">
        <v>213.76372393847132</v>
      </c>
      <c r="X102" s="59">
        <f t="shared" si="8"/>
        <v>0.52493766399999997</v>
      </c>
      <c r="Y102" s="59">
        <f t="shared" si="9"/>
        <v>0.48215691798195792</v>
      </c>
      <c r="Z102" s="59">
        <f t="shared" si="10"/>
        <v>0.44286266637148847</v>
      </c>
      <c r="AA102" s="59">
        <f t="shared" si="11"/>
        <v>0.40677077098996073</v>
      </c>
      <c r="AB102" s="59">
        <f t="shared" si="12"/>
        <v>0.37362025001441757</v>
      </c>
      <c r="AC102" s="59">
        <f t="shared" si="13"/>
        <v>0.34317139080841441</v>
      </c>
      <c r="AD102" s="59">
        <f t="shared" si="14"/>
        <v>0.31520401655112923</v>
      </c>
    </row>
    <row r="103" spans="1:30" x14ac:dyDescent="0.25">
      <c r="A103" s="52" t="s">
        <v>1015</v>
      </c>
      <c r="B103" s="53">
        <v>40391</v>
      </c>
      <c r="C103" s="54">
        <v>4301350288</v>
      </c>
      <c r="D103" s="55">
        <v>353</v>
      </c>
      <c r="E103" s="55">
        <v>361</v>
      </c>
      <c r="F103" s="55" t="s">
        <v>18</v>
      </c>
      <c r="G103" s="55" t="s">
        <v>32</v>
      </c>
      <c r="H103" s="55">
        <v>40.114939999999898</v>
      </c>
      <c r="I103" s="56">
        <v>-110.206639999999</v>
      </c>
      <c r="J103" s="54">
        <v>361</v>
      </c>
      <c r="K103" s="55">
        <v>365</v>
      </c>
      <c r="L103" s="55">
        <v>730</v>
      </c>
      <c r="M103" s="55">
        <v>1095</v>
      </c>
      <c r="N103" s="55">
        <v>1460</v>
      </c>
      <c r="O103" s="55">
        <v>1825</v>
      </c>
      <c r="P103" s="55">
        <v>2190</v>
      </c>
      <c r="Q103" s="57">
        <v>2.3290384453705478E-4</v>
      </c>
      <c r="R103" s="58">
        <v>331.57965093449042</v>
      </c>
      <c r="S103" s="58">
        <v>304.55696652032827</v>
      </c>
      <c r="T103" s="58">
        <v>279.7365447326253</v>
      </c>
      <c r="U103" s="58">
        <v>256.93890818854396</v>
      </c>
      <c r="V103" s="58">
        <v>235.99920633974094</v>
      </c>
      <c r="W103" s="60">
        <v>216.76602343198917</v>
      </c>
      <c r="X103" s="59">
        <f t="shared" si="8"/>
        <v>0.53231038399999997</v>
      </c>
      <c r="Y103" s="59">
        <f t="shared" si="9"/>
        <v>0.4889287848075472</v>
      </c>
      <c r="Z103" s="59">
        <f t="shared" si="10"/>
        <v>0.4490826476407509</v>
      </c>
      <c r="AA103" s="59">
        <f t="shared" si="11"/>
        <v>0.41248384361622425</v>
      </c>
      <c r="AB103" s="59">
        <f t="shared" si="12"/>
        <v>0.37886772543596836</v>
      </c>
      <c r="AC103" s="59">
        <f t="shared" si="13"/>
        <v>0.34799121371302694</v>
      </c>
      <c r="AD103" s="59">
        <f t="shared" si="14"/>
        <v>0.31963103925549902</v>
      </c>
    </row>
    <row r="104" spans="1:30" x14ac:dyDescent="0.25">
      <c r="A104" s="52" t="s">
        <v>171</v>
      </c>
      <c r="B104" s="53">
        <v>31212</v>
      </c>
      <c r="C104" s="54">
        <v>4301331072</v>
      </c>
      <c r="D104" s="55">
        <v>30</v>
      </c>
      <c r="E104" s="55">
        <v>362</v>
      </c>
      <c r="F104" s="55" t="s">
        <v>18</v>
      </c>
      <c r="G104" s="55" t="s">
        <v>32</v>
      </c>
      <c r="H104" s="55">
        <v>40.349319999999899</v>
      </c>
      <c r="I104" s="56">
        <v>-110.25237</v>
      </c>
      <c r="J104" s="54">
        <v>362</v>
      </c>
      <c r="K104" s="55">
        <v>365</v>
      </c>
      <c r="L104" s="55">
        <v>730</v>
      </c>
      <c r="M104" s="55">
        <v>1095</v>
      </c>
      <c r="N104" s="55">
        <v>1460</v>
      </c>
      <c r="O104" s="55">
        <v>1825</v>
      </c>
      <c r="P104" s="55">
        <v>2190</v>
      </c>
      <c r="Q104" s="57">
        <v>2.3290384453705478E-4</v>
      </c>
      <c r="R104" s="58">
        <v>332.49815412267458</v>
      </c>
      <c r="S104" s="58">
        <v>305.40061462703278</v>
      </c>
      <c r="T104" s="58">
        <v>280.51143820833897</v>
      </c>
      <c r="U104" s="58">
        <v>257.65065031649004</v>
      </c>
      <c r="V104" s="58">
        <v>236.65294375342444</v>
      </c>
      <c r="W104" s="60">
        <v>217.36648333069274</v>
      </c>
      <c r="X104" s="59">
        <f t="shared" si="8"/>
        <v>0.53378492799999999</v>
      </c>
      <c r="Y104" s="59">
        <f t="shared" si="9"/>
        <v>0.49028315817266505</v>
      </c>
      <c r="Z104" s="59">
        <f t="shared" si="10"/>
        <v>0.45032664389460342</v>
      </c>
      <c r="AA104" s="59">
        <f t="shared" si="11"/>
        <v>0.41362645814147697</v>
      </c>
      <c r="AB104" s="59">
        <f t="shared" si="12"/>
        <v>0.37991722052027849</v>
      </c>
      <c r="AC104" s="59">
        <f t="shared" si="13"/>
        <v>0.34895517829394945</v>
      </c>
      <c r="AD104" s="59">
        <f t="shared" si="14"/>
        <v>0.32051644379637301</v>
      </c>
    </row>
    <row r="105" spans="1:30" x14ac:dyDescent="0.25">
      <c r="A105" s="52" t="s">
        <v>192</v>
      </c>
      <c r="B105" s="53">
        <v>31482</v>
      </c>
      <c r="C105" s="54">
        <v>4301330891</v>
      </c>
      <c r="D105" s="55">
        <v>159</v>
      </c>
      <c r="E105" s="55">
        <v>362</v>
      </c>
      <c r="F105" s="55" t="s">
        <v>18</v>
      </c>
      <c r="G105" s="55" t="s">
        <v>32</v>
      </c>
      <c r="H105" s="55">
        <v>40.07526</v>
      </c>
      <c r="I105" s="56">
        <v>-110.2627</v>
      </c>
      <c r="J105" s="54">
        <v>362</v>
      </c>
      <c r="K105" s="55">
        <v>365</v>
      </c>
      <c r="L105" s="55">
        <v>730</v>
      </c>
      <c r="M105" s="55">
        <v>1095</v>
      </c>
      <c r="N105" s="55">
        <v>1460</v>
      </c>
      <c r="O105" s="55">
        <v>1825</v>
      </c>
      <c r="P105" s="55">
        <v>2190</v>
      </c>
      <c r="Q105" s="57">
        <v>2.3290384453705478E-4</v>
      </c>
      <c r="R105" s="58">
        <v>332.49815412267458</v>
      </c>
      <c r="S105" s="58">
        <v>305.40061462703278</v>
      </c>
      <c r="T105" s="58">
        <v>280.51143820833897</v>
      </c>
      <c r="U105" s="58">
        <v>257.65065031649004</v>
      </c>
      <c r="V105" s="58">
        <v>236.65294375342444</v>
      </c>
      <c r="W105" s="60">
        <v>217.36648333069274</v>
      </c>
      <c r="X105" s="59">
        <f t="shared" si="8"/>
        <v>0.53378492799999999</v>
      </c>
      <c r="Y105" s="59">
        <f t="shared" si="9"/>
        <v>0.49028315817266505</v>
      </c>
      <c r="Z105" s="59">
        <f t="shared" si="10"/>
        <v>0.45032664389460342</v>
      </c>
      <c r="AA105" s="59">
        <f t="shared" si="11"/>
        <v>0.41362645814147697</v>
      </c>
      <c r="AB105" s="59">
        <f t="shared" si="12"/>
        <v>0.37991722052027849</v>
      </c>
      <c r="AC105" s="59">
        <f t="shared" si="13"/>
        <v>0.34895517829394945</v>
      </c>
      <c r="AD105" s="59">
        <f t="shared" si="14"/>
        <v>0.32051644379637301</v>
      </c>
    </row>
    <row r="106" spans="1:30" x14ac:dyDescent="0.25">
      <c r="A106" s="52" t="s">
        <v>665</v>
      </c>
      <c r="B106" s="53">
        <v>39537</v>
      </c>
      <c r="C106" s="54">
        <v>4301333340</v>
      </c>
      <c r="D106" s="55">
        <v>181</v>
      </c>
      <c r="E106" s="55">
        <v>364</v>
      </c>
      <c r="F106" s="55" t="s">
        <v>18</v>
      </c>
      <c r="G106" s="55" t="s">
        <v>32</v>
      </c>
      <c r="H106" s="55">
        <v>40.014240000000001</v>
      </c>
      <c r="I106" s="56">
        <v>-110.069779999999</v>
      </c>
      <c r="J106" s="54">
        <v>364</v>
      </c>
      <c r="K106" s="55">
        <v>365</v>
      </c>
      <c r="L106" s="55">
        <v>730</v>
      </c>
      <c r="M106" s="55">
        <v>1095</v>
      </c>
      <c r="N106" s="55">
        <v>1460</v>
      </c>
      <c r="O106" s="55">
        <v>1825</v>
      </c>
      <c r="P106" s="55">
        <v>2190</v>
      </c>
      <c r="Q106" s="57">
        <v>2.3290384453705478E-4</v>
      </c>
      <c r="R106" s="58">
        <v>334.33516049904296</v>
      </c>
      <c r="S106" s="58">
        <v>307.08791084044185</v>
      </c>
      <c r="T106" s="58">
        <v>282.06122515976625</v>
      </c>
      <c r="U106" s="58">
        <v>259.07413457238226</v>
      </c>
      <c r="V106" s="58">
        <v>237.96041858079141</v>
      </c>
      <c r="W106" s="60">
        <v>218.56740312809987</v>
      </c>
      <c r="X106" s="59">
        <f t="shared" si="8"/>
        <v>0.53673401599999992</v>
      </c>
      <c r="Y106" s="59">
        <f t="shared" si="9"/>
        <v>0.49299190490290079</v>
      </c>
      <c r="Z106" s="59">
        <f t="shared" si="10"/>
        <v>0.45281463640230846</v>
      </c>
      <c r="AA106" s="59">
        <f t="shared" si="11"/>
        <v>0.41591168719198235</v>
      </c>
      <c r="AB106" s="59">
        <f t="shared" si="12"/>
        <v>0.38201621068889879</v>
      </c>
      <c r="AC106" s="59">
        <f t="shared" si="13"/>
        <v>0.35088310745579449</v>
      </c>
      <c r="AD106" s="59">
        <f t="shared" si="14"/>
        <v>0.32228725287812088</v>
      </c>
    </row>
    <row r="107" spans="1:30" x14ac:dyDescent="0.25">
      <c r="A107" s="52" t="s">
        <v>564</v>
      </c>
      <c r="B107" s="53">
        <v>39258</v>
      </c>
      <c r="C107" s="54">
        <v>4301333148</v>
      </c>
      <c r="D107" s="55">
        <v>330</v>
      </c>
      <c r="E107" s="55">
        <v>365</v>
      </c>
      <c r="F107" s="55" t="s">
        <v>18</v>
      </c>
      <c r="G107" s="55" t="s">
        <v>32</v>
      </c>
      <c r="H107" s="55">
        <v>40.01153</v>
      </c>
      <c r="I107" s="56">
        <v>-110.11238</v>
      </c>
      <c r="J107" s="54">
        <v>365</v>
      </c>
      <c r="K107" s="55">
        <v>365</v>
      </c>
      <c r="L107" s="55">
        <v>730</v>
      </c>
      <c r="M107" s="55">
        <v>1095</v>
      </c>
      <c r="N107" s="55">
        <v>1460</v>
      </c>
      <c r="O107" s="55">
        <v>1825</v>
      </c>
      <c r="P107" s="55">
        <v>2190</v>
      </c>
      <c r="Q107" s="57">
        <v>2.3290384453705478E-4</v>
      </c>
      <c r="R107" s="58">
        <v>335.25366368722717</v>
      </c>
      <c r="S107" s="58">
        <v>307.93155894714636</v>
      </c>
      <c r="T107" s="58">
        <v>282.83611863547986</v>
      </c>
      <c r="U107" s="58">
        <v>259.7858767003284</v>
      </c>
      <c r="V107" s="58">
        <v>238.61415599447491</v>
      </c>
      <c r="W107" s="60">
        <v>219.16786302680345</v>
      </c>
      <c r="X107" s="59">
        <f t="shared" si="8"/>
        <v>0.53820855999999995</v>
      </c>
      <c r="Y107" s="59">
        <f t="shared" si="9"/>
        <v>0.49434627826801869</v>
      </c>
      <c r="Z107" s="59">
        <f t="shared" si="10"/>
        <v>0.45405863265616098</v>
      </c>
      <c r="AA107" s="59">
        <f t="shared" si="11"/>
        <v>0.41705430171723501</v>
      </c>
      <c r="AB107" s="59">
        <f t="shared" si="12"/>
        <v>0.38306570577320903</v>
      </c>
      <c r="AC107" s="59">
        <f t="shared" si="13"/>
        <v>0.351847072036717</v>
      </c>
      <c r="AD107" s="59">
        <f t="shared" si="14"/>
        <v>0.32317265741899487</v>
      </c>
    </row>
    <row r="108" spans="1:30" x14ac:dyDescent="0.25">
      <c r="A108" s="52" t="s">
        <v>592</v>
      </c>
      <c r="B108" s="53">
        <v>39308</v>
      </c>
      <c r="C108" s="54">
        <v>4301333105</v>
      </c>
      <c r="D108" s="55">
        <v>102</v>
      </c>
      <c r="E108" s="55">
        <v>367</v>
      </c>
      <c r="F108" s="55" t="s">
        <v>18</v>
      </c>
      <c r="G108" s="55" t="s">
        <v>32</v>
      </c>
      <c r="H108" s="55">
        <v>40.010939999999898</v>
      </c>
      <c r="I108" s="56">
        <v>-110.140829999999</v>
      </c>
      <c r="J108" s="54">
        <v>367</v>
      </c>
      <c r="K108" s="55">
        <v>365</v>
      </c>
      <c r="L108" s="55">
        <v>730</v>
      </c>
      <c r="M108" s="55">
        <v>1095</v>
      </c>
      <c r="N108" s="55">
        <v>1460</v>
      </c>
      <c r="O108" s="55">
        <v>1825</v>
      </c>
      <c r="P108" s="55">
        <v>2190</v>
      </c>
      <c r="Q108" s="57">
        <v>2.3290384453705478E-4</v>
      </c>
      <c r="R108" s="58">
        <v>337.0906700635955</v>
      </c>
      <c r="S108" s="58">
        <v>309.61885516055537</v>
      </c>
      <c r="T108" s="58">
        <v>284.3859055869072</v>
      </c>
      <c r="U108" s="58">
        <v>261.20936095622056</v>
      </c>
      <c r="V108" s="58">
        <v>239.92163082184189</v>
      </c>
      <c r="W108" s="60">
        <v>220.3687828242106</v>
      </c>
      <c r="X108" s="59">
        <f t="shared" si="8"/>
        <v>0.54115764799999999</v>
      </c>
      <c r="Y108" s="59">
        <f t="shared" si="9"/>
        <v>0.49705502499825432</v>
      </c>
      <c r="Z108" s="59">
        <f t="shared" si="10"/>
        <v>0.45654662516386596</v>
      </c>
      <c r="AA108" s="59">
        <f t="shared" si="11"/>
        <v>0.4193395307677405</v>
      </c>
      <c r="AB108" s="59">
        <f t="shared" si="12"/>
        <v>0.38516469594182928</v>
      </c>
      <c r="AC108" s="59">
        <f t="shared" si="13"/>
        <v>0.35377500119856203</v>
      </c>
      <c r="AD108" s="59">
        <f t="shared" si="14"/>
        <v>0.32494346650074279</v>
      </c>
    </row>
    <row r="109" spans="1:30" x14ac:dyDescent="0.25">
      <c r="A109" s="52" t="s">
        <v>1115</v>
      </c>
      <c r="B109" s="53">
        <v>40502</v>
      </c>
      <c r="C109" s="54">
        <v>4301334216</v>
      </c>
      <c r="D109" s="55">
        <v>363</v>
      </c>
      <c r="E109" s="55">
        <v>374</v>
      </c>
      <c r="F109" s="55" t="s">
        <v>18</v>
      </c>
      <c r="G109" s="55" t="s">
        <v>32</v>
      </c>
      <c r="H109" s="55">
        <v>40.087110000000003</v>
      </c>
      <c r="I109" s="56">
        <v>-110.1951</v>
      </c>
      <c r="J109" s="54">
        <v>374</v>
      </c>
      <c r="K109" s="55">
        <v>365</v>
      </c>
      <c r="L109" s="55">
        <v>730</v>
      </c>
      <c r="M109" s="55">
        <v>1095</v>
      </c>
      <c r="N109" s="55">
        <v>1460</v>
      </c>
      <c r="O109" s="55">
        <v>1825</v>
      </c>
      <c r="P109" s="55">
        <v>2190</v>
      </c>
      <c r="Q109" s="57">
        <v>2.3290384453705478E-4</v>
      </c>
      <c r="R109" s="58">
        <v>343.52019238088479</v>
      </c>
      <c r="S109" s="58">
        <v>315.52439190748692</v>
      </c>
      <c r="T109" s="58">
        <v>289.81015991690271</v>
      </c>
      <c r="U109" s="58">
        <v>266.1915558518433</v>
      </c>
      <c r="V109" s="58">
        <v>244.49779271762634</v>
      </c>
      <c r="W109" s="60">
        <v>224.57200211513558</v>
      </c>
      <c r="X109" s="59">
        <f t="shared" si="8"/>
        <v>0.55147945599999992</v>
      </c>
      <c r="Y109" s="59">
        <f t="shared" si="9"/>
        <v>0.50653563855407935</v>
      </c>
      <c r="Z109" s="59">
        <f t="shared" si="10"/>
        <v>0.46525459894083337</v>
      </c>
      <c r="AA109" s="59">
        <f t="shared" si="11"/>
        <v>0.42733783244450935</v>
      </c>
      <c r="AB109" s="59">
        <f t="shared" si="12"/>
        <v>0.39251116153200044</v>
      </c>
      <c r="AC109" s="59">
        <f t="shared" si="13"/>
        <v>0.36052275326501959</v>
      </c>
      <c r="AD109" s="59">
        <f t="shared" si="14"/>
        <v>0.33114129828686045</v>
      </c>
    </row>
    <row r="110" spans="1:30" x14ac:dyDescent="0.25">
      <c r="A110" s="52" t="s">
        <v>34</v>
      </c>
      <c r="B110" s="53">
        <v>22663</v>
      </c>
      <c r="C110" s="54">
        <v>4301315322</v>
      </c>
      <c r="D110" s="55">
        <v>84</v>
      </c>
      <c r="E110" s="55">
        <v>375</v>
      </c>
      <c r="F110" s="55" t="s">
        <v>18</v>
      </c>
      <c r="G110" s="55" t="s">
        <v>32</v>
      </c>
      <c r="H110" s="55">
        <v>40.1357</v>
      </c>
      <c r="I110" s="56">
        <v>-110.34925</v>
      </c>
      <c r="J110" s="54">
        <v>375</v>
      </c>
      <c r="K110" s="55">
        <v>365</v>
      </c>
      <c r="L110" s="55">
        <v>730</v>
      </c>
      <c r="M110" s="55">
        <v>1095</v>
      </c>
      <c r="N110" s="55">
        <v>1460</v>
      </c>
      <c r="O110" s="55">
        <v>1825</v>
      </c>
      <c r="P110" s="55">
        <v>2190</v>
      </c>
      <c r="Q110" s="57">
        <v>2.3290384453705478E-4</v>
      </c>
      <c r="R110" s="58">
        <v>344.43869556906901</v>
      </c>
      <c r="S110" s="58">
        <v>316.36804001419142</v>
      </c>
      <c r="T110" s="58">
        <v>290.58505339261632</v>
      </c>
      <c r="U110" s="58">
        <v>266.90329797978944</v>
      </c>
      <c r="V110" s="58">
        <v>245.15153013130984</v>
      </c>
      <c r="W110" s="60">
        <v>225.17246201383915</v>
      </c>
      <c r="X110" s="59">
        <f t="shared" si="8"/>
        <v>0.55295399999999995</v>
      </c>
      <c r="Y110" s="59">
        <f t="shared" si="9"/>
        <v>0.50789001191919725</v>
      </c>
      <c r="Z110" s="59">
        <f t="shared" si="10"/>
        <v>0.46649859519468584</v>
      </c>
      <c r="AA110" s="59">
        <f t="shared" si="11"/>
        <v>0.42848044696976201</v>
      </c>
      <c r="AB110" s="59">
        <f t="shared" si="12"/>
        <v>0.39356065661631062</v>
      </c>
      <c r="AC110" s="59">
        <f t="shared" si="13"/>
        <v>0.36148671784594211</v>
      </c>
      <c r="AD110" s="59">
        <f t="shared" si="14"/>
        <v>0.33202670282773444</v>
      </c>
    </row>
    <row r="111" spans="1:30" x14ac:dyDescent="0.25">
      <c r="A111" s="52" t="s">
        <v>287</v>
      </c>
      <c r="B111" s="53">
        <v>35665</v>
      </c>
      <c r="C111" s="54">
        <v>4301331883</v>
      </c>
      <c r="D111" s="55">
        <v>352</v>
      </c>
      <c r="E111" s="55">
        <v>376</v>
      </c>
      <c r="F111" s="55" t="s">
        <v>18</v>
      </c>
      <c r="G111" s="55" t="s">
        <v>32</v>
      </c>
      <c r="H111" s="55">
        <v>40.065390000000001</v>
      </c>
      <c r="I111" s="56">
        <v>-110.17811</v>
      </c>
      <c r="J111" s="54">
        <v>376</v>
      </c>
      <c r="K111" s="55">
        <v>365</v>
      </c>
      <c r="L111" s="55">
        <v>730</v>
      </c>
      <c r="M111" s="55">
        <v>1095</v>
      </c>
      <c r="N111" s="55">
        <v>1460</v>
      </c>
      <c r="O111" s="55">
        <v>1825</v>
      </c>
      <c r="P111" s="55">
        <v>2190</v>
      </c>
      <c r="Q111" s="57">
        <v>2.3290384453705478E-4</v>
      </c>
      <c r="R111" s="58">
        <v>345.35719875725317</v>
      </c>
      <c r="S111" s="58">
        <v>317.21168812089593</v>
      </c>
      <c r="T111" s="58">
        <v>291.35994686832998</v>
      </c>
      <c r="U111" s="58">
        <v>267.61504010773552</v>
      </c>
      <c r="V111" s="58">
        <v>245.80526754499334</v>
      </c>
      <c r="W111" s="60">
        <v>225.77292191254273</v>
      </c>
      <c r="X111" s="59">
        <f t="shared" si="8"/>
        <v>0.55442854399999997</v>
      </c>
      <c r="Y111" s="59">
        <f t="shared" si="9"/>
        <v>0.50924438528431515</v>
      </c>
      <c r="Z111" s="59">
        <f t="shared" si="10"/>
        <v>0.46774259144853836</v>
      </c>
      <c r="AA111" s="59">
        <f t="shared" si="11"/>
        <v>0.42962306149501472</v>
      </c>
      <c r="AB111" s="59">
        <f t="shared" si="12"/>
        <v>0.39461015170062075</v>
      </c>
      <c r="AC111" s="59">
        <f t="shared" si="13"/>
        <v>0.36245068242686462</v>
      </c>
      <c r="AD111" s="59">
        <f t="shared" si="14"/>
        <v>0.33291210736860838</v>
      </c>
    </row>
    <row r="112" spans="1:30" x14ac:dyDescent="0.25">
      <c r="A112" s="52" t="s">
        <v>1200</v>
      </c>
      <c r="B112" s="53">
        <v>40590</v>
      </c>
      <c r="C112" s="54">
        <v>4301350332</v>
      </c>
      <c r="D112" s="55">
        <v>364</v>
      </c>
      <c r="E112" s="55">
        <v>377</v>
      </c>
      <c r="F112" s="55" t="s">
        <v>18</v>
      </c>
      <c r="G112" s="55" t="s">
        <v>32</v>
      </c>
      <c r="H112" s="55">
        <v>40.111870000000003</v>
      </c>
      <c r="I112" s="56">
        <v>-110.20665</v>
      </c>
      <c r="J112" s="54">
        <v>377</v>
      </c>
      <c r="K112" s="55">
        <v>365</v>
      </c>
      <c r="L112" s="55">
        <v>730</v>
      </c>
      <c r="M112" s="55">
        <v>1095</v>
      </c>
      <c r="N112" s="55">
        <v>1460</v>
      </c>
      <c r="O112" s="55">
        <v>1825</v>
      </c>
      <c r="P112" s="55">
        <v>2190</v>
      </c>
      <c r="Q112" s="57">
        <v>2.3290384453705478E-4</v>
      </c>
      <c r="R112" s="58">
        <v>346.27570194543733</v>
      </c>
      <c r="S112" s="58">
        <v>318.05533622760049</v>
      </c>
      <c r="T112" s="58">
        <v>292.1348403440436</v>
      </c>
      <c r="U112" s="58">
        <v>268.32678223568166</v>
      </c>
      <c r="V112" s="58">
        <v>246.45900495867684</v>
      </c>
      <c r="W112" s="60">
        <v>226.3733818112463</v>
      </c>
      <c r="X112" s="59">
        <f t="shared" si="8"/>
        <v>0.55590308799999999</v>
      </c>
      <c r="Y112" s="59">
        <f t="shared" si="9"/>
        <v>0.51059875864943294</v>
      </c>
      <c r="Z112" s="59">
        <f t="shared" si="10"/>
        <v>0.46898658770239093</v>
      </c>
      <c r="AA112" s="59">
        <f t="shared" si="11"/>
        <v>0.43076567602026739</v>
      </c>
      <c r="AB112" s="59">
        <f t="shared" si="12"/>
        <v>0.39565964678493099</v>
      </c>
      <c r="AC112" s="59">
        <f t="shared" si="13"/>
        <v>0.36341464700778719</v>
      </c>
      <c r="AD112" s="59">
        <f t="shared" si="14"/>
        <v>0.33379751190948237</v>
      </c>
    </row>
    <row r="113" spans="1:30" x14ac:dyDescent="0.25">
      <c r="A113" s="52" t="s">
        <v>797</v>
      </c>
      <c r="B113" s="53">
        <v>39981</v>
      </c>
      <c r="C113" s="54">
        <v>4301334000</v>
      </c>
      <c r="D113" s="55">
        <v>365</v>
      </c>
      <c r="E113" s="55">
        <v>382</v>
      </c>
      <c r="F113" s="55" t="s">
        <v>18</v>
      </c>
      <c r="G113" s="55" t="s">
        <v>32</v>
      </c>
      <c r="H113" s="55">
        <v>40.105249999999899</v>
      </c>
      <c r="I113" s="56">
        <v>-110.13175</v>
      </c>
      <c r="J113" s="54">
        <v>382</v>
      </c>
      <c r="K113" s="55">
        <v>365</v>
      </c>
      <c r="L113" s="55">
        <v>730</v>
      </c>
      <c r="M113" s="55">
        <v>1095</v>
      </c>
      <c r="N113" s="55">
        <v>1460</v>
      </c>
      <c r="O113" s="55">
        <v>1825</v>
      </c>
      <c r="P113" s="55">
        <v>2190</v>
      </c>
      <c r="Q113" s="57">
        <v>2.3290384453705478E-4</v>
      </c>
      <c r="R113" s="58">
        <v>350.86821788635825</v>
      </c>
      <c r="S113" s="58">
        <v>322.27357676112302</v>
      </c>
      <c r="T113" s="58">
        <v>296.00930772261182</v>
      </c>
      <c r="U113" s="58">
        <v>271.88549287541218</v>
      </c>
      <c r="V113" s="58">
        <v>249.72769202709429</v>
      </c>
      <c r="W113" s="60">
        <v>229.37568130476416</v>
      </c>
      <c r="X113" s="59">
        <f t="shared" si="8"/>
        <v>0.56327580799999999</v>
      </c>
      <c r="Y113" s="59">
        <f t="shared" si="9"/>
        <v>0.51737062547502222</v>
      </c>
      <c r="Z113" s="59">
        <f t="shared" si="10"/>
        <v>0.47520656897165336</v>
      </c>
      <c r="AA113" s="59">
        <f t="shared" si="11"/>
        <v>0.43647874864653091</v>
      </c>
      <c r="AB113" s="59">
        <f t="shared" si="12"/>
        <v>0.40090712220648178</v>
      </c>
      <c r="AC113" s="59">
        <f t="shared" si="13"/>
        <v>0.36823446991239972</v>
      </c>
      <c r="AD113" s="59">
        <f t="shared" si="14"/>
        <v>0.33822453461385216</v>
      </c>
    </row>
    <row r="114" spans="1:30" x14ac:dyDescent="0.25">
      <c r="A114" s="52" t="s">
        <v>127</v>
      </c>
      <c r="B114" s="53">
        <v>30422</v>
      </c>
      <c r="C114" s="54">
        <v>4301330654</v>
      </c>
      <c r="D114" s="55">
        <v>246</v>
      </c>
      <c r="E114" s="55">
        <v>383</v>
      </c>
      <c r="F114" s="55" t="s">
        <v>18</v>
      </c>
      <c r="G114" s="55" t="s">
        <v>32</v>
      </c>
      <c r="H114" s="55">
        <v>40.014800000000001</v>
      </c>
      <c r="I114" s="56">
        <v>-110.07962000000001</v>
      </c>
      <c r="J114" s="54">
        <v>383</v>
      </c>
      <c r="K114" s="55">
        <v>365</v>
      </c>
      <c r="L114" s="55">
        <v>730</v>
      </c>
      <c r="M114" s="55">
        <v>1095</v>
      </c>
      <c r="N114" s="55">
        <v>1460</v>
      </c>
      <c r="O114" s="55">
        <v>1825</v>
      </c>
      <c r="P114" s="55">
        <v>2190</v>
      </c>
      <c r="Q114" s="57">
        <v>2.3290384453705478E-4</v>
      </c>
      <c r="R114" s="58">
        <v>351.78672107454247</v>
      </c>
      <c r="S114" s="58">
        <v>323.11722486782753</v>
      </c>
      <c r="T114" s="58">
        <v>296.78420119832549</v>
      </c>
      <c r="U114" s="58">
        <v>272.59723500335826</v>
      </c>
      <c r="V114" s="58">
        <v>250.38142944077779</v>
      </c>
      <c r="W114" s="60">
        <v>229.97614120346773</v>
      </c>
      <c r="X114" s="59">
        <f t="shared" si="8"/>
        <v>0.56475035200000001</v>
      </c>
      <c r="Y114" s="59">
        <f t="shared" si="9"/>
        <v>0.51872499884014012</v>
      </c>
      <c r="Z114" s="59">
        <f t="shared" si="10"/>
        <v>0.47645056522550588</v>
      </c>
      <c r="AA114" s="59">
        <f t="shared" si="11"/>
        <v>0.43762136317178363</v>
      </c>
      <c r="AB114" s="59">
        <f t="shared" si="12"/>
        <v>0.40195661729079191</v>
      </c>
      <c r="AC114" s="59">
        <f t="shared" si="13"/>
        <v>0.36919843449332224</v>
      </c>
      <c r="AD114" s="59">
        <f t="shared" si="14"/>
        <v>0.33910993915472609</v>
      </c>
    </row>
    <row r="115" spans="1:30" x14ac:dyDescent="0.25">
      <c r="A115" s="52" t="s">
        <v>261</v>
      </c>
      <c r="B115" s="53">
        <v>34228</v>
      </c>
      <c r="C115" s="54">
        <v>4301331400</v>
      </c>
      <c r="D115" s="55">
        <v>97</v>
      </c>
      <c r="E115" s="55">
        <v>385</v>
      </c>
      <c r="F115" s="55" t="s">
        <v>18</v>
      </c>
      <c r="G115" s="55" t="s">
        <v>32</v>
      </c>
      <c r="H115" s="55">
        <v>40.036169999999899</v>
      </c>
      <c r="I115" s="56">
        <v>-110.07059</v>
      </c>
      <c r="J115" s="54">
        <v>385</v>
      </c>
      <c r="K115" s="55">
        <v>365</v>
      </c>
      <c r="L115" s="55">
        <v>730</v>
      </c>
      <c r="M115" s="55">
        <v>1095</v>
      </c>
      <c r="N115" s="55">
        <v>1460</v>
      </c>
      <c r="O115" s="55">
        <v>1825</v>
      </c>
      <c r="P115" s="55">
        <v>2190</v>
      </c>
      <c r="Q115" s="57">
        <v>2.3290384453705478E-4</v>
      </c>
      <c r="R115" s="58">
        <v>353.62372745091085</v>
      </c>
      <c r="S115" s="58">
        <v>324.80452108123654</v>
      </c>
      <c r="T115" s="58">
        <v>298.33398814975277</v>
      </c>
      <c r="U115" s="58">
        <v>274.02071925925048</v>
      </c>
      <c r="V115" s="58">
        <v>251.68890426814477</v>
      </c>
      <c r="W115" s="60">
        <v>231.17706100087486</v>
      </c>
      <c r="X115" s="59">
        <f t="shared" si="8"/>
        <v>0.56769943999999994</v>
      </c>
      <c r="Y115" s="59">
        <f t="shared" si="9"/>
        <v>0.52143374557037592</v>
      </c>
      <c r="Z115" s="59">
        <f t="shared" si="10"/>
        <v>0.47893855773321081</v>
      </c>
      <c r="AA115" s="59">
        <f t="shared" si="11"/>
        <v>0.43990659222228901</v>
      </c>
      <c r="AB115" s="59">
        <f t="shared" si="12"/>
        <v>0.40405560745941221</v>
      </c>
      <c r="AC115" s="59">
        <f t="shared" si="13"/>
        <v>0.37112636365516727</v>
      </c>
      <c r="AD115" s="59">
        <f t="shared" si="14"/>
        <v>0.34088074823647402</v>
      </c>
    </row>
    <row r="116" spans="1:30" x14ac:dyDescent="0.25">
      <c r="A116" s="52" t="s">
        <v>611</v>
      </c>
      <c r="B116" s="53">
        <v>39365</v>
      </c>
      <c r="C116" s="54">
        <v>4301333394</v>
      </c>
      <c r="D116" s="55">
        <v>318</v>
      </c>
      <c r="E116" s="55">
        <v>386</v>
      </c>
      <c r="F116" s="55" t="s">
        <v>18</v>
      </c>
      <c r="G116" s="55" t="s">
        <v>32</v>
      </c>
      <c r="H116" s="55">
        <v>40.014740000000003</v>
      </c>
      <c r="I116" s="56">
        <v>-110.09842</v>
      </c>
      <c r="J116" s="54">
        <v>386</v>
      </c>
      <c r="K116" s="55">
        <v>365</v>
      </c>
      <c r="L116" s="55">
        <v>730</v>
      </c>
      <c r="M116" s="55">
        <v>1095</v>
      </c>
      <c r="N116" s="55">
        <v>1460</v>
      </c>
      <c r="O116" s="55">
        <v>1825</v>
      </c>
      <c r="P116" s="55">
        <v>2190</v>
      </c>
      <c r="Q116" s="57">
        <v>2.3290384453705478E-4</v>
      </c>
      <c r="R116" s="58">
        <v>354.54223063909501</v>
      </c>
      <c r="S116" s="58">
        <v>325.64816918794105</v>
      </c>
      <c r="T116" s="58">
        <v>299.10888162546638</v>
      </c>
      <c r="U116" s="58">
        <v>274.73246138719657</v>
      </c>
      <c r="V116" s="58">
        <v>252.34264168182827</v>
      </c>
      <c r="W116" s="60">
        <v>231.77752089957843</v>
      </c>
      <c r="X116" s="59">
        <f t="shared" si="8"/>
        <v>0.56917398399999997</v>
      </c>
      <c r="Y116" s="59">
        <f t="shared" si="9"/>
        <v>0.52278811893549371</v>
      </c>
      <c r="Z116" s="59">
        <f t="shared" si="10"/>
        <v>0.48018255398706333</v>
      </c>
      <c r="AA116" s="59">
        <f t="shared" si="11"/>
        <v>0.44104920674754167</v>
      </c>
      <c r="AB116" s="59">
        <f t="shared" si="12"/>
        <v>0.40510510254372234</v>
      </c>
      <c r="AC116" s="59">
        <f t="shared" si="13"/>
        <v>0.37209032823608978</v>
      </c>
      <c r="AD116" s="59">
        <f t="shared" si="14"/>
        <v>0.34176615277734795</v>
      </c>
    </row>
    <row r="117" spans="1:30" x14ac:dyDescent="0.25">
      <c r="A117" s="52" t="s">
        <v>44</v>
      </c>
      <c r="B117" s="53">
        <v>25124</v>
      </c>
      <c r="C117" s="54">
        <v>4301330008</v>
      </c>
      <c r="D117" s="55">
        <v>60</v>
      </c>
      <c r="E117" s="55">
        <v>388</v>
      </c>
      <c r="F117" s="55" t="s">
        <v>18</v>
      </c>
      <c r="G117" s="55" t="s">
        <v>32</v>
      </c>
      <c r="H117" s="55">
        <v>40.42071</v>
      </c>
      <c r="I117" s="56">
        <v>-110.1005</v>
      </c>
      <c r="J117" s="54">
        <v>388</v>
      </c>
      <c r="K117" s="55">
        <v>365</v>
      </c>
      <c r="L117" s="55">
        <v>730</v>
      </c>
      <c r="M117" s="55">
        <v>1095</v>
      </c>
      <c r="N117" s="55">
        <v>1460</v>
      </c>
      <c r="O117" s="55">
        <v>1825</v>
      </c>
      <c r="P117" s="55">
        <v>2190</v>
      </c>
      <c r="Q117" s="57">
        <v>2.3290384453705478E-4</v>
      </c>
      <c r="R117" s="58">
        <v>356.37923701546339</v>
      </c>
      <c r="S117" s="58">
        <v>327.33546540135006</v>
      </c>
      <c r="T117" s="58">
        <v>300.65866857689372</v>
      </c>
      <c r="U117" s="58">
        <v>276.15594564308878</v>
      </c>
      <c r="V117" s="58">
        <v>253.65011650919524</v>
      </c>
      <c r="W117" s="60">
        <v>232.97844069698559</v>
      </c>
      <c r="X117" s="59">
        <f t="shared" si="8"/>
        <v>0.57212307200000001</v>
      </c>
      <c r="Y117" s="59">
        <f t="shared" si="9"/>
        <v>0.5254968656657294</v>
      </c>
      <c r="Z117" s="59">
        <f t="shared" si="10"/>
        <v>0.48267054649476832</v>
      </c>
      <c r="AA117" s="59">
        <f t="shared" si="11"/>
        <v>0.44333443579804716</v>
      </c>
      <c r="AB117" s="59">
        <f t="shared" si="12"/>
        <v>0.4072040927123427</v>
      </c>
      <c r="AC117" s="59">
        <f t="shared" si="13"/>
        <v>0.37401825739793476</v>
      </c>
      <c r="AD117" s="59">
        <f t="shared" si="14"/>
        <v>0.34353696185909588</v>
      </c>
    </row>
    <row r="118" spans="1:30" x14ac:dyDescent="0.25">
      <c r="A118" s="52" t="s">
        <v>260</v>
      </c>
      <c r="B118" s="53">
        <v>34219</v>
      </c>
      <c r="C118" s="54">
        <v>4301331390</v>
      </c>
      <c r="D118" s="55">
        <v>40</v>
      </c>
      <c r="E118" s="55">
        <v>390</v>
      </c>
      <c r="F118" s="55" t="s">
        <v>18</v>
      </c>
      <c r="G118" s="55" t="s">
        <v>32</v>
      </c>
      <c r="H118" s="55">
        <v>40.40108</v>
      </c>
      <c r="I118" s="56">
        <v>-110.1092</v>
      </c>
      <c r="J118" s="54">
        <v>390</v>
      </c>
      <c r="K118" s="55">
        <v>365</v>
      </c>
      <c r="L118" s="55">
        <v>730</v>
      </c>
      <c r="M118" s="55">
        <v>1095</v>
      </c>
      <c r="N118" s="55">
        <v>1460</v>
      </c>
      <c r="O118" s="55">
        <v>1825</v>
      </c>
      <c r="P118" s="55">
        <v>2190</v>
      </c>
      <c r="Q118" s="57">
        <v>2.3290384453705478E-4</v>
      </c>
      <c r="R118" s="58">
        <v>358.21624339183177</v>
      </c>
      <c r="S118" s="58">
        <v>329.02276161475908</v>
      </c>
      <c r="T118" s="58">
        <v>302.208455528321</v>
      </c>
      <c r="U118" s="58">
        <v>277.579429898981</v>
      </c>
      <c r="V118" s="58">
        <v>254.95759133656225</v>
      </c>
      <c r="W118" s="60">
        <v>234.17936049439271</v>
      </c>
      <c r="X118" s="59">
        <f t="shared" si="8"/>
        <v>0.57507215999999994</v>
      </c>
      <c r="Y118" s="59">
        <f t="shared" si="9"/>
        <v>0.5282056123959652</v>
      </c>
      <c r="Z118" s="59">
        <f t="shared" si="10"/>
        <v>0.4851585390024733</v>
      </c>
      <c r="AA118" s="59">
        <f t="shared" si="11"/>
        <v>0.44561966484855253</v>
      </c>
      <c r="AB118" s="59">
        <f t="shared" si="12"/>
        <v>0.40930308288096301</v>
      </c>
      <c r="AC118" s="59">
        <f t="shared" si="13"/>
        <v>0.37594618655977985</v>
      </c>
      <c r="AD118" s="59">
        <f t="shared" si="14"/>
        <v>0.34530777094084381</v>
      </c>
    </row>
    <row r="119" spans="1:30" x14ac:dyDescent="0.25">
      <c r="A119" s="52" t="s">
        <v>268</v>
      </c>
      <c r="B119" s="53">
        <v>34908</v>
      </c>
      <c r="C119" s="54">
        <v>4301331487</v>
      </c>
      <c r="D119" s="55">
        <v>151</v>
      </c>
      <c r="E119" s="55">
        <v>401</v>
      </c>
      <c r="F119" s="55" t="s">
        <v>18</v>
      </c>
      <c r="G119" s="55" t="s">
        <v>32</v>
      </c>
      <c r="H119" s="55">
        <v>40.05189</v>
      </c>
      <c r="I119" s="56">
        <v>-110.05977</v>
      </c>
      <c r="J119" s="54">
        <v>401</v>
      </c>
      <c r="K119" s="55">
        <v>365</v>
      </c>
      <c r="L119" s="55">
        <v>730</v>
      </c>
      <c r="M119" s="55">
        <v>1095</v>
      </c>
      <c r="N119" s="55">
        <v>1460</v>
      </c>
      <c r="O119" s="55">
        <v>1825</v>
      </c>
      <c r="P119" s="55">
        <v>2190</v>
      </c>
      <c r="Q119" s="57">
        <v>2.3290384453705478E-4</v>
      </c>
      <c r="R119" s="58">
        <v>368.31977846185777</v>
      </c>
      <c r="S119" s="58">
        <v>338.30289078850871</v>
      </c>
      <c r="T119" s="58">
        <v>310.73228376117106</v>
      </c>
      <c r="U119" s="58">
        <v>285.40859330638818</v>
      </c>
      <c r="V119" s="58">
        <v>262.14870288708067</v>
      </c>
      <c r="W119" s="60">
        <v>240.78441938013199</v>
      </c>
      <c r="X119" s="59">
        <f t="shared" si="8"/>
        <v>0.59129214399999996</v>
      </c>
      <c r="Y119" s="59">
        <f t="shared" si="9"/>
        <v>0.54310371941226154</v>
      </c>
      <c r="Z119" s="59">
        <f t="shared" si="10"/>
        <v>0.49884249779485074</v>
      </c>
      <c r="AA119" s="59">
        <f t="shared" si="11"/>
        <v>0.45818842462633219</v>
      </c>
      <c r="AB119" s="59">
        <f t="shared" si="12"/>
        <v>0.42084752880837484</v>
      </c>
      <c r="AC119" s="59">
        <f t="shared" si="13"/>
        <v>0.38654979694992747</v>
      </c>
      <c r="AD119" s="59">
        <f t="shared" si="14"/>
        <v>0.35504722089045732</v>
      </c>
    </row>
    <row r="120" spans="1:30" x14ac:dyDescent="0.25">
      <c r="A120" s="52" t="s">
        <v>1089</v>
      </c>
      <c r="B120" s="53">
        <v>40470</v>
      </c>
      <c r="C120" s="54">
        <v>4301350311</v>
      </c>
      <c r="D120" s="55">
        <v>366</v>
      </c>
      <c r="E120" s="55">
        <v>409</v>
      </c>
      <c r="F120" s="55" t="s">
        <v>18</v>
      </c>
      <c r="G120" s="55" t="s">
        <v>32</v>
      </c>
      <c r="H120" s="55">
        <v>40.119169999999897</v>
      </c>
      <c r="I120" s="56">
        <v>-110.20687</v>
      </c>
      <c r="J120" s="54">
        <v>409</v>
      </c>
      <c r="K120" s="55">
        <v>365</v>
      </c>
      <c r="L120" s="55">
        <v>730</v>
      </c>
      <c r="M120" s="55">
        <v>1095</v>
      </c>
      <c r="N120" s="55">
        <v>1460</v>
      </c>
      <c r="O120" s="55">
        <v>1825</v>
      </c>
      <c r="P120" s="55">
        <v>2190</v>
      </c>
      <c r="Q120" s="57">
        <v>2.3290384453705478E-4</v>
      </c>
      <c r="R120" s="58">
        <v>375.66780396733122</v>
      </c>
      <c r="S120" s="58">
        <v>345.05207564214481</v>
      </c>
      <c r="T120" s="58">
        <v>316.93143156688018</v>
      </c>
      <c r="U120" s="58">
        <v>291.10253032995701</v>
      </c>
      <c r="V120" s="58">
        <v>267.37860219654863</v>
      </c>
      <c r="W120" s="60">
        <v>245.58809856976058</v>
      </c>
      <c r="X120" s="59">
        <f t="shared" si="8"/>
        <v>0.60308849600000003</v>
      </c>
      <c r="Y120" s="59">
        <f t="shared" si="9"/>
        <v>0.55393870633320441</v>
      </c>
      <c r="Z120" s="59">
        <f t="shared" si="10"/>
        <v>0.50879446782567073</v>
      </c>
      <c r="AA120" s="59">
        <f t="shared" si="11"/>
        <v>0.46732934082835376</v>
      </c>
      <c r="AB120" s="59">
        <f t="shared" si="12"/>
        <v>0.42924348948285612</v>
      </c>
      <c r="AC120" s="59">
        <f t="shared" si="13"/>
        <v>0.3942615135973076</v>
      </c>
      <c r="AD120" s="59">
        <f t="shared" si="14"/>
        <v>0.36213045721744902</v>
      </c>
    </row>
    <row r="121" spans="1:30" x14ac:dyDescent="0.25">
      <c r="A121" s="52" t="s">
        <v>688</v>
      </c>
      <c r="B121" s="53">
        <v>39615</v>
      </c>
      <c r="C121" s="54">
        <v>4301333604</v>
      </c>
      <c r="D121" s="55">
        <v>338</v>
      </c>
      <c r="E121" s="55">
        <v>424</v>
      </c>
      <c r="F121" s="55" t="s">
        <v>18</v>
      </c>
      <c r="G121" s="55" t="s">
        <v>32</v>
      </c>
      <c r="H121" s="55">
        <v>40.007559999999899</v>
      </c>
      <c r="I121" s="56">
        <v>-110.20694</v>
      </c>
      <c r="J121" s="54">
        <v>424</v>
      </c>
      <c r="K121" s="55">
        <v>365</v>
      </c>
      <c r="L121" s="55">
        <v>730</v>
      </c>
      <c r="M121" s="55">
        <v>1095</v>
      </c>
      <c r="N121" s="55">
        <v>1460</v>
      </c>
      <c r="O121" s="55">
        <v>1825</v>
      </c>
      <c r="P121" s="55">
        <v>2190</v>
      </c>
      <c r="Q121" s="57">
        <v>2.3290384453705478E-4</v>
      </c>
      <c r="R121" s="58">
        <v>389.44535179009398</v>
      </c>
      <c r="S121" s="58">
        <v>357.70679724271247</v>
      </c>
      <c r="T121" s="58">
        <v>328.55483370258486</v>
      </c>
      <c r="U121" s="58">
        <v>301.77866224914857</v>
      </c>
      <c r="V121" s="58">
        <v>277.184663401801</v>
      </c>
      <c r="W121" s="60">
        <v>254.59499705031413</v>
      </c>
      <c r="X121" s="59">
        <f t="shared" si="8"/>
        <v>0.62520665600000003</v>
      </c>
      <c r="Y121" s="59">
        <f t="shared" si="9"/>
        <v>0.57425430680997236</v>
      </c>
      <c r="Z121" s="59">
        <f t="shared" si="10"/>
        <v>0.52745441163345819</v>
      </c>
      <c r="AA121" s="59">
        <f t="shared" si="11"/>
        <v>0.48446855870714428</v>
      </c>
      <c r="AB121" s="59">
        <f t="shared" si="12"/>
        <v>0.44498591574750851</v>
      </c>
      <c r="AC121" s="59">
        <f t="shared" si="13"/>
        <v>0.40872098231114523</v>
      </c>
      <c r="AD121" s="59">
        <f t="shared" si="14"/>
        <v>0.37541152533055838</v>
      </c>
    </row>
    <row r="122" spans="1:30" x14ac:dyDescent="0.25">
      <c r="A122" s="52" t="s">
        <v>176</v>
      </c>
      <c r="B122" s="53">
        <v>31259</v>
      </c>
      <c r="C122" s="54">
        <v>4301331089</v>
      </c>
      <c r="D122" s="55">
        <v>208</v>
      </c>
      <c r="E122" s="55">
        <v>428</v>
      </c>
      <c r="F122" s="55" t="s">
        <v>18</v>
      </c>
      <c r="G122" s="55" t="s">
        <v>32</v>
      </c>
      <c r="H122" s="55">
        <v>40.304139999999897</v>
      </c>
      <c r="I122" s="56">
        <v>-110.36490000000001</v>
      </c>
      <c r="J122" s="54">
        <v>428</v>
      </c>
      <c r="K122" s="55">
        <v>365</v>
      </c>
      <c r="L122" s="55">
        <v>730</v>
      </c>
      <c r="M122" s="55">
        <v>1095</v>
      </c>
      <c r="N122" s="55">
        <v>1460</v>
      </c>
      <c r="O122" s="55">
        <v>1825</v>
      </c>
      <c r="P122" s="55">
        <v>2190</v>
      </c>
      <c r="Q122" s="57">
        <v>2.3290384453705478E-4</v>
      </c>
      <c r="R122" s="58">
        <v>393.11936454283074</v>
      </c>
      <c r="S122" s="58">
        <v>361.08138966953049</v>
      </c>
      <c r="T122" s="58">
        <v>331.65440760543942</v>
      </c>
      <c r="U122" s="58">
        <v>304.62563076093301</v>
      </c>
      <c r="V122" s="58">
        <v>279.79961305653495</v>
      </c>
      <c r="W122" s="60">
        <v>256.99683664512844</v>
      </c>
      <c r="X122" s="59">
        <f t="shared" si="8"/>
        <v>0.631104832</v>
      </c>
      <c r="Y122" s="59">
        <f t="shared" si="9"/>
        <v>0.57967180027044374</v>
      </c>
      <c r="Z122" s="59">
        <f t="shared" si="10"/>
        <v>0.53243039664886815</v>
      </c>
      <c r="AA122" s="59">
        <f t="shared" si="11"/>
        <v>0.48903901680815504</v>
      </c>
      <c r="AB122" s="59">
        <f t="shared" si="12"/>
        <v>0.44918389608474918</v>
      </c>
      <c r="AC122" s="59">
        <f t="shared" si="13"/>
        <v>0.41257684063483524</v>
      </c>
      <c r="AD122" s="59">
        <f t="shared" si="14"/>
        <v>0.37895314349405423</v>
      </c>
    </row>
    <row r="123" spans="1:30" x14ac:dyDescent="0.25">
      <c r="A123" s="52" t="s">
        <v>840</v>
      </c>
      <c r="B123" s="53">
        <v>40088</v>
      </c>
      <c r="C123" s="54">
        <v>4301350015</v>
      </c>
      <c r="D123" s="55">
        <v>362</v>
      </c>
      <c r="E123" s="55">
        <v>433</v>
      </c>
      <c r="F123" s="55" t="s">
        <v>18</v>
      </c>
      <c r="G123" s="55" t="s">
        <v>32</v>
      </c>
      <c r="H123" s="55">
        <v>40.126359999999899</v>
      </c>
      <c r="I123" s="56">
        <v>-110.00942000000001</v>
      </c>
      <c r="J123" s="54">
        <v>433</v>
      </c>
      <c r="K123" s="55">
        <v>365</v>
      </c>
      <c r="L123" s="55">
        <v>730</v>
      </c>
      <c r="M123" s="55">
        <v>1095</v>
      </c>
      <c r="N123" s="55">
        <v>1460</v>
      </c>
      <c r="O123" s="55">
        <v>1825</v>
      </c>
      <c r="P123" s="55">
        <v>2190</v>
      </c>
      <c r="Q123" s="57">
        <v>2.3290384453705478E-4</v>
      </c>
      <c r="R123" s="58">
        <v>397.71188048375166</v>
      </c>
      <c r="S123" s="58">
        <v>365.29963020305303</v>
      </c>
      <c r="T123" s="58">
        <v>335.52887498400764</v>
      </c>
      <c r="U123" s="58">
        <v>308.18434140066353</v>
      </c>
      <c r="V123" s="58">
        <v>283.06830012495243</v>
      </c>
      <c r="W123" s="60">
        <v>259.99913613864629</v>
      </c>
      <c r="X123" s="59">
        <f t="shared" si="8"/>
        <v>0.638477552</v>
      </c>
      <c r="Y123" s="59">
        <f t="shared" si="9"/>
        <v>0.58644366709603313</v>
      </c>
      <c r="Z123" s="59">
        <f t="shared" si="10"/>
        <v>0.53865037791813064</v>
      </c>
      <c r="AA123" s="59">
        <f t="shared" si="11"/>
        <v>0.49475208943441856</v>
      </c>
      <c r="AB123" s="59">
        <f t="shared" si="12"/>
        <v>0.45443137150629997</v>
      </c>
      <c r="AC123" s="59">
        <f t="shared" si="13"/>
        <v>0.41739666353944782</v>
      </c>
      <c r="AD123" s="59">
        <f t="shared" si="14"/>
        <v>0.38338016619842402</v>
      </c>
    </row>
    <row r="124" spans="1:30" x14ac:dyDescent="0.25">
      <c r="A124" s="52" t="s">
        <v>1145</v>
      </c>
      <c r="B124" s="53">
        <v>40526</v>
      </c>
      <c r="C124" s="54">
        <v>4301350378</v>
      </c>
      <c r="D124" s="55">
        <v>366</v>
      </c>
      <c r="E124" s="55">
        <v>434</v>
      </c>
      <c r="F124" s="55" t="s">
        <v>18</v>
      </c>
      <c r="G124" s="55" t="s">
        <v>32</v>
      </c>
      <c r="H124" s="55">
        <v>40.132539999999899</v>
      </c>
      <c r="I124" s="56">
        <v>-110.19271000000001</v>
      </c>
      <c r="J124" s="54">
        <v>434</v>
      </c>
      <c r="K124" s="55">
        <v>365</v>
      </c>
      <c r="L124" s="55">
        <v>730</v>
      </c>
      <c r="M124" s="55">
        <v>1095</v>
      </c>
      <c r="N124" s="55">
        <v>1460</v>
      </c>
      <c r="O124" s="55">
        <v>1825</v>
      </c>
      <c r="P124" s="55">
        <v>2190</v>
      </c>
      <c r="Q124" s="57">
        <v>2.3290384453705478E-4</v>
      </c>
      <c r="R124" s="58">
        <v>398.63038367193582</v>
      </c>
      <c r="S124" s="58">
        <v>366.14327830975759</v>
      </c>
      <c r="T124" s="58">
        <v>336.30376845972131</v>
      </c>
      <c r="U124" s="58">
        <v>308.89608352860961</v>
      </c>
      <c r="V124" s="58">
        <v>283.7220375386359</v>
      </c>
      <c r="W124" s="60">
        <v>260.59959603734984</v>
      </c>
      <c r="X124" s="59">
        <f t="shared" si="8"/>
        <v>0.63995209600000003</v>
      </c>
      <c r="Y124" s="59">
        <f t="shared" si="9"/>
        <v>0.58779804046115092</v>
      </c>
      <c r="Z124" s="59">
        <f t="shared" si="10"/>
        <v>0.53989437417198316</v>
      </c>
      <c r="AA124" s="59">
        <f t="shared" si="11"/>
        <v>0.49589470395967128</v>
      </c>
      <c r="AB124" s="59">
        <f t="shared" si="12"/>
        <v>0.4554808665906101</v>
      </c>
      <c r="AC124" s="59">
        <f t="shared" si="13"/>
        <v>0.41836062812037034</v>
      </c>
      <c r="AD124" s="59">
        <f t="shared" si="14"/>
        <v>0.38426557073929796</v>
      </c>
    </row>
    <row r="125" spans="1:30" x14ac:dyDescent="0.25">
      <c r="A125" s="52" t="s">
        <v>793</v>
      </c>
      <c r="B125" s="53">
        <v>39976</v>
      </c>
      <c r="C125" s="54">
        <v>4301333593</v>
      </c>
      <c r="D125" s="55">
        <v>366</v>
      </c>
      <c r="E125" s="55">
        <v>436</v>
      </c>
      <c r="F125" s="55" t="s">
        <v>18</v>
      </c>
      <c r="G125" s="55" t="s">
        <v>32</v>
      </c>
      <c r="H125" s="55">
        <v>40.062040000000003</v>
      </c>
      <c r="I125" s="56">
        <v>-110.62275</v>
      </c>
      <c r="J125" s="54">
        <v>436</v>
      </c>
      <c r="K125" s="55">
        <v>365</v>
      </c>
      <c r="L125" s="55">
        <v>730</v>
      </c>
      <c r="M125" s="55">
        <v>1095</v>
      </c>
      <c r="N125" s="55">
        <v>1460</v>
      </c>
      <c r="O125" s="55">
        <v>1825</v>
      </c>
      <c r="P125" s="55">
        <v>2190</v>
      </c>
      <c r="Q125" s="57">
        <v>2.3290384453705478E-4</v>
      </c>
      <c r="R125" s="58">
        <v>400.4673900483042</v>
      </c>
      <c r="S125" s="58">
        <v>367.8305745231666</v>
      </c>
      <c r="T125" s="58">
        <v>337.85355541114859</v>
      </c>
      <c r="U125" s="58">
        <v>310.31956778450183</v>
      </c>
      <c r="V125" s="58">
        <v>285.0295123660029</v>
      </c>
      <c r="W125" s="60">
        <v>261.80051583475699</v>
      </c>
      <c r="X125" s="59">
        <f t="shared" si="8"/>
        <v>0.64290118399999996</v>
      </c>
      <c r="Y125" s="59">
        <f t="shared" si="9"/>
        <v>0.59050678719138661</v>
      </c>
      <c r="Z125" s="59">
        <f t="shared" si="10"/>
        <v>0.5423823666796882</v>
      </c>
      <c r="AA125" s="59">
        <f t="shared" si="11"/>
        <v>0.49817993301017666</v>
      </c>
      <c r="AB125" s="59">
        <f t="shared" si="12"/>
        <v>0.45757985675923046</v>
      </c>
      <c r="AC125" s="59">
        <f t="shared" si="13"/>
        <v>0.42028855728221537</v>
      </c>
      <c r="AD125" s="59">
        <f t="shared" si="14"/>
        <v>0.38603637982104588</v>
      </c>
    </row>
    <row r="126" spans="1:30" x14ac:dyDescent="0.25">
      <c r="A126" s="52" t="s">
        <v>300</v>
      </c>
      <c r="B126" s="53">
        <v>35968</v>
      </c>
      <c r="C126" s="54">
        <v>4301332054</v>
      </c>
      <c r="D126" s="55">
        <v>169</v>
      </c>
      <c r="E126" s="55">
        <v>437</v>
      </c>
      <c r="F126" s="55" t="s">
        <v>18</v>
      </c>
      <c r="G126" s="55" t="s">
        <v>32</v>
      </c>
      <c r="H126" s="55">
        <v>40.032829999999898</v>
      </c>
      <c r="I126" s="56">
        <v>-110.07993</v>
      </c>
      <c r="J126" s="54">
        <v>437</v>
      </c>
      <c r="K126" s="55">
        <v>365</v>
      </c>
      <c r="L126" s="55">
        <v>730</v>
      </c>
      <c r="M126" s="55">
        <v>1095</v>
      </c>
      <c r="N126" s="55">
        <v>1460</v>
      </c>
      <c r="O126" s="55">
        <v>1825</v>
      </c>
      <c r="P126" s="55">
        <v>2190</v>
      </c>
      <c r="Q126" s="57">
        <v>2.3290384453705478E-4</v>
      </c>
      <c r="R126" s="58">
        <v>401.38589323648841</v>
      </c>
      <c r="S126" s="58">
        <v>368.67422262987111</v>
      </c>
      <c r="T126" s="58">
        <v>338.6284488868622</v>
      </c>
      <c r="U126" s="58">
        <v>311.03130991244797</v>
      </c>
      <c r="V126" s="58">
        <v>285.68324977968638</v>
      </c>
      <c r="W126" s="60">
        <v>262.40097573346054</v>
      </c>
      <c r="X126" s="59">
        <f t="shared" si="8"/>
        <v>0.64437572799999998</v>
      </c>
      <c r="Y126" s="59">
        <f t="shared" si="9"/>
        <v>0.59186116055650451</v>
      </c>
      <c r="Z126" s="59">
        <f t="shared" si="10"/>
        <v>0.54362636293354061</v>
      </c>
      <c r="AA126" s="59">
        <f t="shared" si="11"/>
        <v>0.49932254753542932</v>
      </c>
      <c r="AB126" s="59">
        <f t="shared" si="12"/>
        <v>0.45862935184354064</v>
      </c>
      <c r="AC126" s="59">
        <f t="shared" si="13"/>
        <v>0.42125252186313783</v>
      </c>
      <c r="AD126" s="59">
        <f t="shared" si="14"/>
        <v>0.38692178436191982</v>
      </c>
    </row>
    <row r="127" spans="1:30" x14ac:dyDescent="0.25">
      <c r="A127" s="52" t="s">
        <v>1139</v>
      </c>
      <c r="B127" s="53">
        <v>40523</v>
      </c>
      <c r="C127" s="54">
        <v>4301334234</v>
      </c>
      <c r="D127" s="55">
        <v>330</v>
      </c>
      <c r="E127" s="55">
        <v>438</v>
      </c>
      <c r="F127" s="55" t="s">
        <v>18</v>
      </c>
      <c r="G127" s="55" t="s">
        <v>32</v>
      </c>
      <c r="H127" s="55">
        <v>40.079770000000003</v>
      </c>
      <c r="I127" s="56">
        <v>-110.17298</v>
      </c>
      <c r="J127" s="54">
        <v>438</v>
      </c>
      <c r="K127" s="55">
        <v>365</v>
      </c>
      <c r="L127" s="55">
        <v>730</v>
      </c>
      <c r="M127" s="55">
        <v>1095</v>
      </c>
      <c r="N127" s="55">
        <v>1460</v>
      </c>
      <c r="O127" s="55">
        <v>1825</v>
      </c>
      <c r="P127" s="55">
        <v>2190</v>
      </c>
      <c r="Q127" s="57">
        <v>2.3290384453705478E-4</v>
      </c>
      <c r="R127" s="58">
        <v>402.30439642467257</v>
      </c>
      <c r="S127" s="58">
        <v>369.51787073657562</v>
      </c>
      <c r="T127" s="58">
        <v>339.40334236257587</v>
      </c>
      <c r="U127" s="58">
        <v>311.74305204039405</v>
      </c>
      <c r="V127" s="58">
        <v>286.33698719336991</v>
      </c>
      <c r="W127" s="60">
        <v>263.00143563216415</v>
      </c>
      <c r="X127" s="59">
        <f t="shared" si="8"/>
        <v>0.645850272</v>
      </c>
      <c r="Y127" s="59">
        <f t="shared" si="9"/>
        <v>0.59321553392162241</v>
      </c>
      <c r="Z127" s="59">
        <f t="shared" si="10"/>
        <v>0.54487035918739313</v>
      </c>
      <c r="AA127" s="59">
        <f t="shared" si="11"/>
        <v>0.50046516206068203</v>
      </c>
      <c r="AB127" s="59">
        <f t="shared" si="12"/>
        <v>0.45967884692785077</v>
      </c>
      <c r="AC127" s="59">
        <f t="shared" si="13"/>
        <v>0.4222164864440604</v>
      </c>
      <c r="AD127" s="59">
        <f t="shared" si="14"/>
        <v>0.38780718890279381</v>
      </c>
    </row>
    <row r="128" spans="1:30" x14ac:dyDescent="0.25">
      <c r="A128" s="52" t="s">
        <v>471</v>
      </c>
      <c r="B128" s="53">
        <v>38979</v>
      </c>
      <c r="C128" s="54">
        <v>4301333035</v>
      </c>
      <c r="D128" s="55">
        <v>318</v>
      </c>
      <c r="E128" s="55">
        <v>443</v>
      </c>
      <c r="F128" s="55" t="s">
        <v>18</v>
      </c>
      <c r="G128" s="55" t="s">
        <v>32</v>
      </c>
      <c r="H128" s="55">
        <v>40.028930000000003</v>
      </c>
      <c r="I128" s="56">
        <v>-110.15024</v>
      </c>
      <c r="J128" s="54">
        <v>443</v>
      </c>
      <c r="K128" s="55">
        <v>365</v>
      </c>
      <c r="L128" s="55">
        <v>730</v>
      </c>
      <c r="M128" s="55">
        <v>1095</v>
      </c>
      <c r="N128" s="55">
        <v>1460</v>
      </c>
      <c r="O128" s="55">
        <v>1825</v>
      </c>
      <c r="P128" s="55">
        <v>2190</v>
      </c>
      <c r="Q128" s="57">
        <v>2.3290384453705478E-4</v>
      </c>
      <c r="R128" s="58">
        <v>406.89691236559349</v>
      </c>
      <c r="S128" s="58">
        <v>373.73611127009815</v>
      </c>
      <c r="T128" s="58">
        <v>343.2778097411441</v>
      </c>
      <c r="U128" s="58">
        <v>315.30176268012457</v>
      </c>
      <c r="V128" s="58">
        <v>289.60567426178739</v>
      </c>
      <c r="W128" s="60">
        <v>266.003735125682</v>
      </c>
      <c r="X128" s="59">
        <f t="shared" si="8"/>
        <v>0.653222992</v>
      </c>
      <c r="Y128" s="59">
        <f t="shared" si="9"/>
        <v>0.59998740074721169</v>
      </c>
      <c r="Z128" s="59">
        <f t="shared" si="10"/>
        <v>0.55109034045665561</v>
      </c>
      <c r="AA128" s="59">
        <f t="shared" si="11"/>
        <v>0.50617823468694556</v>
      </c>
      <c r="AB128" s="59">
        <f t="shared" si="12"/>
        <v>0.46492632234940157</v>
      </c>
      <c r="AC128" s="59">
        <f t="shared" si="13"/>
        <v>0.42703630934867298</v>
      </c>
      <c r="AD128" s="59">
        <f t="shared" si="14"/>
        <v>0.3922342116071636</v>
      </c>
    </row>
    <row r="129" spans="1:30" x14ac:dyDescent="0.25">
      <c r="A129" s="52" t="s">
        <v>1056</v>
      </c>
      <c r="B129" s="53">
        <v>40436</v>
      </c>
      <c r="C129" s="54">
        <v>4301350286</v>
      </c>
      <c r="D129" s="55">
        <v>255</v>
      </c>
      <c r="E129" s="55">
        <v>445</v>
      </c>
      <c r="F129" s="55" t="s">
        <v>18</v>
      </c>
      <c r="G129" s="55" t="s">
        <v>32</v>
      </c>
      <c r="H129" s="55">
        <v>40.125520000000002</v>
      </c>
      <c r="I129" s="56">
        <v>-110.22149</v>
      </c>
      <c r="J129" s="54">
        <v>445</v>
      </c>
      <c r="K129" s="55">
        <v>365</v>
      </c>
      <c r="L129" s="55">
        <v>730</v>
      </c>
      <c r="M129" s="55">
        <v>1095</v>
      </c>
      <c r="N129" s="55">
        <v>1460</v>
      </c>
      <c r="O129" s="55">
        <v>1825</v>
      </c>
      <c r="P129" s="55">
        <v>2190</v>
      </c>
      <c r="Q129" s="57">
        <v>2.3290384453705478E-4</v>
      </c>
      <c r="R129" s="58">
        <v>408.73391874196187</v>
      </c>
      <c r="S129" s="58">
        <v>375.42340748350716</v>
      </c>
      <c r="T129" s="58">
        <v>344.82759669257138</v>
      </c>
      <c r="U129" s="58">
        <v>316.72524693601679</v>
      </c>
      <c r="V129" s="58">
        <v>290.91314908915433</v>
      </c>
      <c r="W129" s="60">
        <v>267.20465492308915</v>
      </c>
      <c r="X129" s="59">
        <f t="shared" si="8"/>
        <v>0.65617207999999994</v>
      </c>
      <c r="Y129" s="59">
        <f t="shared" si="9"/>
        <v>0.60269614747744737</v>
      </c>
      <c r="Z129" s="59">
        <f t="shared" si="10"/>
        <v>0.55357833296436054</v>
      </c>
      <c r="AA129" s="59">
        <f t="shared" si="11"/>
        <v>0.50846346373745099</v>
      </c>
      <c r="AB129" s="59">
        <f t="shared" si="12"/>
        <v>0.46702531251802193</v>
      </c>
      <c r="AC129" s="59">
        <f t="shared" si="13"/>
        <v>0.42896423851051796</v>
      </c>
      <c r="AD129" s="59">
        <f t="shared" si="14"/>
        <v>0.39400502068891158</v>
      </c>
    </row>
    <row r="130" spans="1:30" x14ac:dyDescent="0.25">
      <c r="A130" s="52" t="s">
        <v>1080</v>
      </c>
      <c r="B130" s="53">
        <v>40459</v>
      </c>
      <c r="C130" s="54">
        <v>4301350310</v>
      </c>
      <c r="D130" s="55">
        <v>358</v>
      </c>
      <c r="E130" s="55">
        <v>446</v>
      </c>
      <c r="F130" s="55" t="s">
        <v>18</v>
      </c>
      <c r="G130" s="55" t="s">
        <v>32</v>
      </c>
      <c r="H130" s="55">
        <v>40.122070000000001</v>
      </c>
      <c r="I130" s="56">
        <v>-110.20626</v>
      </c>
      <c r="J130" s="54">
        <v>446</v>
      </c>
      <c r="K130" s="55">
        <v>365</v>
      </c>
      <c r="L130" s="55">
        <v>730</v>
      </c>
      <c r="M130" s="55">
        <v>1095</v>
      </c>
      <c r="N130" s="55">
        <v>1460</v>
      </c>
      <c r="O130" s="55">
        <v>1825</v>
      </c>
      <c r="P130" s="55">
        <v>2190</v>
      </c>
      <c r="Q130" s="57">
        <v>2.3290384453705478E-4</v>
      </c>
      <c r="R130" s="58">
        <v>409.65242193014603</v>
      </c>
      <c r="S130" s="58">
        <v>376.26705559021167</v>
      </c>
      <c r="T130" s="58">
        <v>345.60249016828499</v>
      </c>
      <c r="U130" s="58">
        <v>317.43698906396287</v>
      </c>
      <c r="V130" s="58">
        <v>291.56688650283786</v>
      </c>
      <c r="W130" s="60">
        <v>267.8051148217927</v>
      </c>
      <c r="X130" s="59">
        <f t="shared" si="8"/>
        <v>0.65764662399999996</v>
      </c>
      <c r="Y130" s="59">
        <f t="shared" si="9"/>
        <v>0.60405052084256528</v>
      </c>
      <c r="Z130" s="59">
        <f t="shared" si="10"/>
        <v>0.55482232921821306</v>
      </c>
      <c r="AA130" s="59">
        <f t="shared" si="11"/>
        <v>0.50960607826270354</v>
      </c>
      <c r="AB130" s="59">
        <f t="shared" si="12"/>
        <v>0.46807480760233205</v>
      </c>
      <c r="AC130" s="59">
        <f t="shared" si="13"/>
        <v>0.42992820309144053</v>
      </c>
      <c r="AD130" s="59">
        <f t="shared" si="14"/>
        <v>0.39489042522978546</v>
      </c>
    </row>
    <row r="131" spans="1:30" x14ac:dyDescent="0.25">
      <c r="A131" s="52" t="s">
        <v>301</v>
      </c>
      <c r="B131" s="53">
        <v>35975</v>
      </c>
      <c r="C131" s="54">
        <v>4301332044</v>
      </c>
      <c r="D131" s="55">
        <v>351</v>
      </c>
      <c r="E131" s="55">
        <v>451</v>
      </c>
      <c r="F131" s="55" t="s">
        <v>18</v>
      </c>
      <c r="G131" s="55" t="s">
        <v>32</v>
      </c>
      <c r="H131" s="55">
        <v>40.039940000000001</v>
      </c>
      <c r="I131" s="56">
        <v>-110.11753</v>
      </c>
      <c r="J131" s="54">
        <v>451</v>
      </c>
      <c r="K131" s="55">
        <v>365</v>
      </c>
      <c r="L131" s="55">
        <v>730</v>
      </c>
      <c r="M131" s="55">
        <v>1095</v>
      </c>
      <c r="N131" s="55">
        <v>1460</v>
      </c>
      <c r="O131" s="55">
        <v>1825</v>
      </c>
      <c r="P131" s="55">
        <v>2190</v>
      </c>
      <c r="Q131" s="57">
        <v>2.3290384453705478E-4</v>
      </c>
      <c r="R131" s="58">
        <v>414.24493787106695</v>
      </c>
      <c r="S131" s="58">
        <v>380.48529612373426</v>
      </c>
      <c r="T131" s="58">
        <v>349.47695754685321</v>
      </c>
      <c r="U131" s="58">
        <v>320.99569970369345</v>
      </c>
      <c r="V131" s="58">
        <v>294.83557357125528</v>
      </c>
      <c r="W131" s="60">
        <v>270.80741431531055</v>
      </c>
      <c r="X131" s="59">
        <f t="shared" si="8"/>
        <v>0.66501934399999996</v>
      </c>
      <c r="Y131" s="59">
        <f t="shared" si="9"/>
        <v>0.61082238766815455</v>
      </c>
      <c r="Z131" s="59">
        <f t="shared" si="10"/>
        <v>0.56104231048747555</v>
      </c>
      <c r="AA131" s="59">
        <f t="shared" si="11"/>
        <v>0.51531915088896707</v>
      </c>
      <c r="AB131" s="59">
        <f t="shared" si="12"/>
        <v>0.47332228302388291</v>
      </c>
      <c r="AC131" s="59">
        <f t="shared" si="13"/>
        <v>0.43474802599605306</v>
      </c>
      <c r="AD131" s="59">
        <f t="shared" si="14"/>
        <v>0.39931744793415525</v>
      </c>
    </row>
    <row r="132" spans="1:30" x14ac:dyDescent="0.25">
      <c r="A132" s="52" t="s">
        <v>1602</v>
      </c>
      <c r="B132" s="53">
        <v>41145</v>
      </c>
      <c r="C132" s="54">
        <v>4301351105</v>
      </c>
      <c r="D132" s="55">
        <v>127</v>
      </c>
      <c r="E132" s="55">
        <v>468</v>
      </c>
      <c r="F132" s="55" t="s">
        <v>18</v>
      </c>
      <c r="G132" s="55" t="s">
        <v>32</v>
      </c>
      <c r="H132" s="55">
        <v>40.05077</v>
      </c>
      <c r="I132" s="56">
        <v>-110.20191</v>
      </c>
      <c r="J132" s="54">
        <v>468</v>
      </c>
      <c r="K132" s="55">
        <v>365</v>
      </c>
      <c r="L132" s="55">
        <v>730</v>
      </c>
      <c r="M132" s="55">
        <v>1095</v>
      </c>
      <c r="N132" s="55">
        <v>1460</v>
      </c>
      <c r="O132" s="55">
        <v>1825</v>
      </c>
      <c r="P132" s="55">
        <v>2190</v>
      </c>
      <c r="Q132" s="57">
        <v>2.3290384453705478E-4</v>
      </c>
      <c r="R132" s="58">
        <v>429.85949207019809</v>
      </c>
      <c r="S132" s="58">
        <v>394.82731393771093</v>
      </c>
      <c r="T132" s="58">
        <v>362.65014663398517</v>
      </c>
      <c r="U132" s="58">
        <v>333.09531587877723</v>
      </c>
      <c r="V132" s="58">
        <v>305.94910960387466</v>
      </c>
      <c r="W132" s="60">
        <v>281.01523259327126</v>
      </c>
      <c r="X132" s="59">
        <f t="shared" ref="X132:X195" si="15">E132*0.001474544</f>
        <v>0.690086592</v>
      </c>
      <c r="Y132" s="59">
        <f t="shared" si="9"/>
        <v>0.63384673487515819</v>
      </c>
      <c r="Z132" s="59">
        <f t="shared" si="10"/>
        <v>0.58219024680296805</v>
      </c>
      <c r="AA132" s="59">
        <f t="shared" si="11"/>
        <v>0.53474359781826297</v>
      </c>
      <c r="AB132" s="59">
        <f t="shared" si="12"/>
        <v>0.49116369945715566</v>
      </c>
      <c r="AC132" s="59">
        <f t="shared" si="13"/>
        <v>0.45113542387173572</v>
      </c>
      <c r="AD132" s="59">
        <f t="shared" si="14"/>
        <v>0.41436932512901259</v>
      </c>
    </row>
    <row r="133" spans="1:30" x14ac:dyDescent="0.25">
      <c r="A133" s="52" t="s">
        <v>1221</v>
      </c>
      <c r="B133" s="53">
        <v>40611</v>
      </c>
      <c r="C133" s="54">
        <v>4301334224</v>
      </c>
      <c r="D133" s="55">
        <v>333</v>
      </c>
      <c r="E133" s="55">
        <v>470</v>
      </c>
      <c r="F133" s="55" t="s">
        <v>18</v>
      </c>
      <c r="G133" s="55" t="s">
        <v>32</v>
      </c>
      <c r="H133" s="55">
        <v>40.0726599999999</v>
      </c>
      <c r="I133" s="56">
        <v>-110.18762</v>
      </c>
      <c r="J133" s="54">
        <v>470</v>
      </c>
      <c r="K133" s="55">
        <v>365</v>
      </c>
      <c r="L133" s="55">
        <v>730</v>
      </c>
      <c r="M133" s="55">
        <v>1095</v>
      </c>
      <c r="N133" s="55">
        <v>1460</v>
      </c>
      <c r="O133" s="55">
        <v>1825</v>
      </c>
      <c r="P133" s="55">
        <v>2190</v>
      </c>
      <c r="Q133" s="57">
        <v>2.3290384453705478E-4</v>
      </c>
      <c r="R133" s="58">
        <v>431.69649844656647</v>
      </c>
      <c r="S133" s="58">
        <v>396.51461015111994</v>
      </c>
      <c r="T133" s="58">
        <v>364.19993358541245</v>
      </c>
      <c r="U133" s="58">
        <v>334.51880013466939</v>
      </c>
      <c r="V133" s="58">
        <v>307.25658443124166</v>
      </c>
      <c r="W133" s="60">
        <v>282.21615239067842</v>
      </c>
      <c r="X133" s="59">
        <f t="shared" si="15"/>
        <v>0.69303567999999993</v>
      </c>
      <c r="Y133" s="59">
        <f t="shared" ref="Y133:Y196" si="16">R133*0.001474544</f>
        <v>0.63655548160539388</v>
      </c>
      <c r="Z133" s="59">
        <f t="shared" ref="Z133:Z196" si="17">S133*0.001474544</f>
        <v>0.58467823931067298</v>
      </c>
      <c r="AA133" s="59">
        <f t="shared" ref="AA133:AA196" si="18">T133*0.001474544</f>
        <v>0.53702882686876841</v>
      </c>
      <c r="AB133" s="59">
        <f t="shared" ref="AB133:AB196" si="19">U133*0.001474544</f>
        <v>0.49326268962577591</v>
      </c>
      <c r="AC133" s="59">
        <f t="shared" ref="AC133:AC196" si="20">V133*0.001474544</f>
        <v>0.45306335303358081</v>
      </c>
      <c r="AD133" s="59">
        <f t="shared" ref="AD133:AD196" si="21">W133*0.001474544</f>
        <v>0.41614013421076052</v>
      </c>
    </row>
    <row r="134" spans="1:30" x14ac:dyDescent="0.25">
      <c r="A134" s="52" t="s">
        <v>1061</v>
      </c>
      <c r="B134" s="53">
        <v>40444</v>
      </c>
      <c r="C134" s="54">
        <v>4301350295</v>
      </c>
      <c r="D134" s="55">
        <v>347</v>
      </c>
      <c r="E134" s="55">
        <v>472</v>
      </c>
      <c r="F134" s="55" t="s">
        <v>18</v>
      </c>
      <c r="G134" s="55" t="s">
        <v>32</v>
      </c>
      <c r="H134" s="55">
        <v>40.125749999999897</v>
      </c>
      <c r="I134" s="56">
        <v>-110.06389</v>
      </c>
      <c r="J134" s="54">
        <v>472</v>
      </c>
      <c r="K134" s="55">
        <v>365</v>
      </c>
      <c r="L134" s="55">
        <v>730</v>
      </c>
      <c r="M134" s="55">
        <v>1095</v>
      </c>
      <c r="N134" s="55">
        <v>1460</v>
      </c>
      <c r="O134" s="55">
        <v>1825</v>
      </c>
      <c r="P134" s="55">
        <v>2190</v>
      </c>
      <c r="Q134" s="57">
        <v>2.3290384453705478E-4</v>
      </c>
      <c r="R134" s="58">
        <v>433.53350482293484</v>
      </c>
      <c r="S134" s="58">
        <v>398.20190636452895</v>
      </c>
      <c r="T134" s="58">
        <v>365.74972053683973</v>
      </c>
      <c r="U134" s="58">
        <v>335.94228439056161</v>
      </c>
      <c r="V134" s="58">
        <v>308.56405925860867</v>
      </c>
      <c r="W134" s="60">
        <v>283.41707218808557</v>
      </c>
      <c r="X134" s="59">
        <f t="shared" si="15"/>
        <v>0.69598476799999998</v>
      </c>
      <c r="Y134" s="59">
        <f t="shared" si="16"/>
        <v>0.63926422833562957</v>
      </c>
      <c r="Z134" s="59">
        <f t="shared" si="17"/>
        <v>0.5871662318183779</v>
      </c>
      <c r="AA134" s="59">
        <f t="shared" si="18"/>
        <v>0.53931405591927384</v>
      </c>
      <c r="AB134" s="59">
        <f t="shared" si="19"/>
        <v>0.49536167979439627</v>
      </c>
      <c r="AC134" s="59">
        <f t="shared" si="20"/>
        <v>0.45499128219542584</v>
      </c>
      <c r="AD134" s="59">
        <f t="shared" si="21"/>
        <v>0.41791094329250844</v>
      </c>
    </row>
    <row r="135" spans="1:30" x14ac:dyDescent="0.25">
      <c r="A135" s="52" t="s">
        <v>948</v>
      </c>
      <c r="B135" s="53">
        <v>40309</v>
      </c>
      <c r="C135" s="54">
        <v>4301334240</v>
      </c>
      <c r="D135" s="55">
        <v>360</v>
      </c>
      <c r="E135" s="55">
        <v>479</v>
      </c>
      <c r="F135" s="55" t="s">
        <v>18</v>
      </c>
      <c r="G135" s="55" t="s">
        <v>32</v>
      </c>
      <c r="H135" s="55">
        <v>40.1220199999999</v>
      </c>
      <c r="I135" s="56">
        <v>-110.149649999999</v>
      </c>
      <c r="J135" s="54">
        <v>479</v>
      </c>
      <c r="K135" s="55">
        <v>365</v>
      </c>
      <c r="L135" s="55">
        <v>730</v>
      </c>
      <c r="M135" s="55">
        <v>1095</v>
      </c>
      <c r="N135" s="55">
        <v>1460</v>
      </c>
      <c r="O135" s="55">
        <v>1825</v>
      </c>
      <c r="P135" s="55">
        <v>2190</v>
      </c>
      <c r="Q135" s="57">
        <v>2.3290384453705478E-4</v>
      </c>
      <c r="R135" s="58">
        <v>439.96302714022414</v>
      </c>
      <c r="S135" s="58">
        <v>404.10744311146055</v>
      </c>
      <c r="T135" s="58">
        <v>371.17397486683524</v>
      </c>
      <c r="U135" s="58">
        <v>340.92447928618435</v>
      </c>
      <c r="V135" s="58">
        <v>313.14022115439309</v>
      </c>
      <c r="W135" s="60">
        <v>287.62029147901058</v>
      </c>
      <c r="X135" s="59">
        <f t="shared" si="15"/>
        <v>0.70630657600000002</v>
      </c>
      <c r="Y135" s="59">
        <f t="shared" si="16"/>
        <v>0.64874484189145465</v>
      </c>
      <c r="Z135" s="59">
        <f t="shared" si="17"/>
        <v>0.59587420559534543</v>
      </c>
      <c r="AA135" s="59">
        <f t="shared" si="18"/>
        <v>0.54731235759604269</v>
      </c>
      <c r="AB135" s="59">
        <f t="shared" si="19"/>
        <v>0.50270814538456743</v>
      </c>
      <c r="AC135" s="59">
        <f t="shared" si="20"/>
        <v>0.4617390342618834</v>
      </c>
      <c r="AD135" s="59">
        <f t="shared" si="21"/>
        <v>0.42410877507862615</v>
      </c>
    </row>
    <row r="136" spans="1:30" x14ac:dyDescent="0.25">
      <c r="A136" s="52" t="s">
        <v>427</v>
      </c>
      <c r="B136" s="53">
        <v>38687</v>
      </c>
      <c r="C136" s="54">
        <v>4301332656</v>
      </c>
      <c r="D136" s="55">
        <v>328</v>
      </c>
      <c r="E136" s="55">
        <v>480</v>
      </c>
      <c r="F136" s="55" t="s">
        <v>18</v>
      </c>
      <c r="G136" s="55" t="s">
        <v>32</v>
      </c>
      <c r="H136" s="55">
        <v>40.033169999999899</v>
      </c>
      <c r="I136" s="56">
        <v>-110.06564</v>
      </c>
      <c r="J136" s="54">
        <v>480</v>
      </c>
      <c r="K136" s="55">
        <v>365</v>
      </c>
      <c r="L136" s="55">
        <v>730</v>
      </c>
      <c r="M136" s="55">
        <v>1095</v>
      </c>
      <c r="N136" s="55">
        <v>1460</v>
      </c>
      <c r="O136" s="55">
        <v>1825</v>
      </c>
      <c r="P136" s="55">
        <v>2190</v>
      </c>
      <c r="Q136" s="57">
        <v>2.3290384453705478E-4</v>
      </c>
      <c r="R136" s="58">
        <v>440.8815303284083</v>
      </c>
      <c r="S136" s="58">
        <v>404.95109121816506</v>
      </c>
      <c r="T136" s="58">
        <v>371.94886834254891</v>
      </c>
      <c r="U136" s="58">
        <v>341.63622141413049</v>
      </c>
      <c r="V136" s="58">
        <v>313.79395856807662</v>
      </c>
      <c r="W136" s="60">
        <v>288.22075137771412</v>
      </c>
      <c r="X136" s="59">
        <f t="shared" si="15"/>
        <v>0.70778111999999993</v>
      </c>
      <c r="Y136" s="59">
        <f t="shared" si="16"/>
        <v>0.65009921525657244</v>
      </c>
      <c r="Z136" s="59">
        <f t="shared" si="17"/>
        <v>0.59711820184919795</v>
      </c>
      <c r="AA136" s="59">
        <f t="shared" si="18"/>
        <v>0.54845497212129546</v>
      </c>
      <c r="AB136" s="59">
        <f t="shared" si="19"/>
        <v>0.50375764046887761</v>
      </c>
      <c r="AC136" s="59">
        <f t="shared" si="20"/>
        <v>0.46270299884280597</v>
      </c>
      <c r="AD136" s="59">
        <f t="shared" si="21"/>
        <v>0.42499417961950009</v>
      </c>
    </row>
    <row r="137" spans="1:30" x14ac:dyDescent="0.25">
      <c r="A137" s="52" t="s">
        <v>750</v>
      </c>
      <c r="B137" s="53">
        <v>39819</v>
      </c>
      <c r="C137" s="54">
        <v>4301334014</v>
      </c>
      <c r="D137" s="55">
        <v>292</v>
      </c>
      <c r="E137" s="55">
        <v>480</v>
      </c>
      <c r="F137" s="55" t="s">
        <v>18</v>
      </c>
      <c r="G137" s="55" t="s">
        <v>32</v>
      </c>
      <c r="H137" s="55">
        <v>40.032960000000003</v>
      </c>
      <c r="I137" s="56">
        <v>-110.099</v>
      </c>
      <c r="J137" s="54">
        <v>480</v>
      </c>
      <c r="K137" s="55">
        <v>365</v>
      </c>
      <c r="L137" s="55">
        <v>730</v>
      </c>
      <c r="M137" s="55">
        <v>1095</v>
      </c>
      <c r="N137" s="55">
        <v>1460</v>
      </c>
      <c r="O137" s="55">
        <v>1825</v>
      </c>
      <c r="P137" s="55">
        <v>2190</v>
      </c>
      <c r="Q137" s="57">
        <v>2.3290384453705478E-4</v>
      </c>
      <c r="R137" s="58">
        <v>440.8815303284083</v>
      </c>
      <c r="S137" s="58">
        <v>404.95109121816506</v>
      </c>
      <c r="T137" s="58">
        <v>371.94886834254891</v>
      </c>
      <c r="U137" s="58">
        <v>341.63622141413049</v>
      </c>
      <c r="V137" s="58">
        <v>313.79395856807662</v>
      </c>
      <c r="W137" s="60">
        <v>288.22075137771412</v>
      </c>
      <c r="X137" s="59">
        <f t="shared" si="15"/>
        <v>0.70778111999999993</v>
      </c>
      <c r="Y137" s="59">
        <f t="shared" si="16"/>
        <v>0.65009921525657244</v>
      </c>
      <c r="Z137" s="59">
        <f t="shared" si="17"/>
        <v>0.59711820184919795</v>
      </c>
      <c r="AA137" s="59">
        <f t="shared" si="18"/>
        <v>0.54845497212129546</v>
      </c>
      <c r="AB137" s="59">
        <f t="shared" si="19"/>
        <v>0.50375764046887761</v>
      </c>
      <c r="AC137" s="59">
        <f t="shared" si="20"/>
        <v>0.46270299884280597</v>
      </c>
      <c r="AD137" s="59">
        <f t="shared" si="21"/>
        <v>0.42499417961950009</v>
      </c>
    </row>
    <row r="138" spans="1:30" x14ac:dyDescent="0.25">
      <c r="A138" s="52" t="s">
        <v>849</v>
      </c>
      <c r="B138" s="53">
        <v>40121</v>
      </c>
      <c r="C138" s="54">
        <v>4301350075</v>
      </c>
      <c r="D138" s="55">
        <v>210</v>
      </c>
      <c r="E138" s="55">
        <v>481</v>
      </c>
      <c r="F138" s="55" t="s">
        <v>18</v>
      </c>
      <c r="G138" s="55" t="s">
        <v>32</v>
      </c>
      <c r="H138" s="55">
        <v>40.117820000000002</v>
      </c>
      <c r="I138" s="56">
        <v>-110.0474</v>
      </c>
      <c r="J138" s="54">
        <v>481</v>
      </c>
      <c r="K138" s="55">
        <v>365</v>
      </c>
      <c r="L138" s="55">
        <v>730</v>
      </c>
      <c r="M138" s="55">
        <v>1095</v>
      </c>
      <c r="N138" s="55">
        <v>1460</v>
      </c>
      <c r="O138" s="55">
        <v>1825</v>
      </c>
      <c r="P138" s="55">
        <v>2190</v>
      </c>
      <c r="Q138" s="57">
        <v>2.3290384453705478E-4</v>
      </c>
      <c r="R138" s="58">
        <v>441.80003351659246</v>
      </c>
      <c r="S138" s="58">
        <v>405.79473932486957</v>
      </c>
      <c r="T138" s="58">
        <v>372.72376181826252</v>
      </c>
      <c r="U138" s="58">
        <v>342.34796354207657</v>
      </c>
      <c r="V138" s="58">
        <v>314.44769598176009</v>
      </c>
      <c r="W138" s="60">
        <v>288.82121127641767</v>
      </c>
      <c r="X138" s="59">
        <f t="shared" si="15"/>
        <v>0.70925566399999995</v>
      </c>
      <c r="Y138" s="59">
        <f t="shared" si="16"/>
        <v>0.65145358862169034</v>
      </c>
      <c r="Z138" s="59">
        <f t="shared" si="17"/>
        <v>0.59836219810305047</v>
      </c>
      <c r="AA138" s="59">
        <f t="shared" si="18"/>
        <v>0.54959758664654801</v>
      </c>
      <c r="AB138" s="59">
        <f t="shared" si="19"/>
        <v>0.50480713555318768</v>
      </c>
      <c r="AC138" s="59">
        <f t="shared" si="20"/>
        <v>0.46366696342372843</v>
      </c>
      <c r="AD138" s="59">
        <f t="shared" si="21"/>
        <v>0.42587958416037403</v>
      </c>
    </row>
    <row r="139" spans="1:30" x14ac:dyDescent="0.25">
      <c r="A139" s="52" t="s">
        <v>967</v>
      </c>
      <c r="B139" s="53">
        <v>40339</v>
      </c>
      <c r="C139" s="54">
        <v>4301350023</v>
      </c>
      <c r="D139" s="55">
        <v>327</v>
      </c>
      <c r="E139" s="55">
        <v>483</v>
      </c>
      <c r="F139" s="55" t="s">
        <v>18</v>
      </c>
      <c r="G139" s="55" t="s">
        <v>32</v>
      </c>
      <c r="H139" s="55">
        <v>40.090260000000001</v>
      </c>
      <c r="I139" s="56">
        <v>-110.18751</v>
      </c>
      <c r="J139" s="54">
        <v>483</v>
      </c>
      <c r="K139" s="55">
        <v>365</v>
      </c>
      <c r="L139" s="55">
        <v>730</v>
      </c>
      <c r="M139" s="55">
        <v>1095</v>
      </c>
      <c r="N139" s="55">
        <v>1460</v>
      </c>
      <c r="O139" s="55">
        <v>1825</v>
      </c>
      <c r="P139" s="55">
        <v>2190</v>
      </c>
      <c r="Q139" s="57">
        <v>2.3290384453705478E-4</v>
      </c>
      <c r="R139" s="58">
        <v>443.63703989296084</v>
      </c>
      <c r="S139" s="58">
        <v>407.48203553827858</v>
      </c>
      <c r="T139" s="58">
        <v>374.27354876968985</v>
      </c>
      <c r="U139" s="58">
        <v>343.77144779796879</v>
      </c>
      <c r="V139" s="58">
        <v>315.75517080912709</v>
      </c>
      <c r="W139" s="60">
        <v>290.02213107382482</v>
      </c>
      <c r="X139" s="59">
        <f t="shared" si="15"/>
        <v>0.712204752</v>
      </c>
      <c r="Y139" s="59">
        <f t="shared" si="16"/>
        <v>0.65416233535192603</v>
      </c>
      <c r="Z139" s="59">
        <f t="shared" si="17"/>
        <v>0.6008501906107554</v>
      </c>
      <c r="AA139" s="59">
        <f t="shared" si="18"/>
        <v>0.55188281569705355</v>
      </c>
      <c r="AB139" s="59">
        <f t="shared" si="19"/>
        <v>0.50690612572180804</v>
      </c>
      <c r="AC139" s="59">
        <f t="shared" si="20"/>
        <v>0.46559489258557346</v>
      </c>
      <c r="AD139" s="59">
        <f t="shared" si="21"/>
        <v>0.42765039324212195</v>
      </c>
    </row>
    <row r="140" spans="1:30" x14ac:dyDescent="0.25">
      <c r="A140" s="52" t="s">
        <v>1152</v>
      </c>
      <c r="B140" s="53">
        <v>40532</v>
      </c>
      <c r="C140" s="54">
        <v>4301334199</v>
      </c>
      <c r="D140" s="55">
        <v>360</v>
      </c>
      <c r="E140" s="55">
        <v>491</v>
      </c>
      <c r="F140" s="55" t="s">
        <v>18</v>
      </c>
      <c r="G140" s="55" t="s">
        <v>32</v>
      </c>
      <c r="H140" s="55">
        <v>40.080359999999899</v>
      </c>
      <c r="I140" s="56">
        <v>-110.164109999999</v>
      </c>
      <c r="J140" s="54">
        <v>491</v>
      </c>
      <c r="K140" s="55">
        <v>365</v>
      </c>
      <c r="L140" s="55">
        <v>730</v>
      </c>
      <c r="M140" s="55">
        <v>1095</v>
      </c>
      <c r="N140" s="55">
        <v>1460</v>
      </c>
      <c r="O140" s="55">
        <v>1825</v>
      </c>
      <c r="P140" s="55">
        <v>2190</v>
      </c>
      <c r="Q140" s="57">
        <v>2.3290384453705478E-4</v>
      </c>
      <c r="R140" s="58">
        <v>450.98506539843436</v>
      </c>
      <c r="S140" s="58">
        <v>414.23122039191469</v>
      </c>
      <c r="T140" s="58">
        <v>380.47269657539897</v>
      </c>
      <c r="U140" s="58">
        <v>349.46538482153761</v>
      </c>
      <c r="V140" s="58">
        <v>320.98507011859505</v>
      </c>
      <c r="W140" s="60">
        <v>294.82581026345338</v>
      </c>
      <c r="X140" s="59">
        <f t="shared" si="15"/>
        <v>0.72400110399999995</v>
      </c>
      <c r="Y140" s="59">
        <f t="shared" si="16"/>
        <v>0.66499732227286901</v>
      </c>
      <c r="Z140" s="59">
        <f t="shared" si="17"/>
        <v>0.61080216064157544</v>
      </c>
      <c r="AA140" s="59">
        <f t="shared" si="18"/>
        <v>0.56102373189907506</v>
      </c>
      <c r="AB140" s="59">
        <f t="shared" si="19"/>
        <v>0.51530208639628938</v>
      </c>
      <c r="AC140" s="59">
        <f t="shared" si="20"/>
        <v>0.47330660923295359</v>
      </c>
      <c r="AD140" s="59">
        <f t="shared" si="21"/>
        <v>0.4347336295691136</v>
      </c>
    </row>
    <row r="141" spans="1:30" x14ac:dyDescent="0.25">
      <c r="A141" s="52" t="s">
        <v>1083</v>
      </c>
      <c r="B141" s="53">
        <v>40460</v>
      </c>
      <c r="C141" s="54">
        <v>4301334175</v>
      </c>
      <c r="D141" s="55">
        <v>364</v>
      </c>
      <c r="E141" s="55">
        <v>497</v>
      </c>
      <c r="F141" s="55" t="s">
        <v>18</v>
      </c>
      <c r="G141" s="55" t="s">
        <v>32</v>
      </c>
      <c r="H141" s="55">
        <v>40.0902099999999</v>
      </c>
      <c r="I141" s="56">
        <v>-110.15015</v>
      </c>
      <c r="J141" s="54">
        <v>497</v>
      </c>
      <c r="K141" s="55">
        <v>365</v>
      </c>
      <c r="L141" s="55">
        <v>730</v>
      </c>
      <c r="M141" s="55">
        <v>1095</v>
      </c>
      <c r="N141" s="55">
        <v>1460</v>
      </c>
      <c r="O141" s="55">
        <v>1825</v>
      </c>
      <c r="P141" s="55">
        <v>2190</v>
      </c>
      <c r="Q141" s="57">
        <v>2.3290384453705478E-4</v>
      </c>
      <c r="R141" s="58">
        <v>456.49608452753944</v>
      </c>
      <c r="S141" s="58">
        <v>419.29310903214173</v>
      </c>
      <c r="T141" s="58">
        <v>385.12205742968081</v>
      </c>
      <c r="U141" s="58">
        <v>353.73583758921427</v>
      </c>
      <c r="V141" s="58">
        <v>324.907494600696</v>
      </c>
      <c r="W141" s="60">
        <v>298.42856965567483</v>
      </c>
      <c r="X141" s="59">
        <f t="shared" si="15"/>
        <v>0.73284836799999997</v>
      </c>
      <c r="Y141" s="59">
        <f t="shared" si="16"/>
        <v>0.67312356246357608</v>
      </c>
      <c r="Z141" s="59">
        <f t="shared" si="17"/>
        <v>0.61826613816469034</v>
      </c>
      <c r="AA141" s="59">
        <f t="shared" si="18"/>
        <v>0.56787941905059125</v>
      </c>
      <c r="AB141" s="59">
        <f t="shared" si="19"/>
        <v>0.52159905690215036</v>
      </c>
      <c r="AC141" s="59">
        <f t="shared" si="20"/>
        <v>0.47909039671848869</v>
      </c>
      <c r="AD141" s="59">
        <f t="shared" si="21"/>
        <v>0.44004605681435738</v>
      </c>
    </row>
    <row r="142" spans="1:30" x14ac:dyDescent="0.25">
      <c r="A142" s="52" t="s">
        <v>291</v>
      </c>
      <c r="B142" s="53">
        <v>35820</v>
      </c>
      <c r="C142" s="54">
        <v>4301331939</v>
      </c>
      <c r="D142" s="55">
        <v>306</v>
      </c>
      <c r="E142" s="55">
        <v>500</v>
      </c>
      <c r="F142" s="55" t="s">
        <v>18</v>
      </c>
      <c r="G142" s="55" t="s">
        <v>32</v>
      </c>
      <c r="H142" s="55">
        <v>40.093409999999899</v>
      </c>
      <c r="I142" s="56">
        <v>-110.21579</v>
      </c>
      <c r="J142" s="54">
        <v>500</v>
      </c>
      <c r="K142" s="55">
        <v>365</v>
      </c>
      <c r="L142" s="55">
        <v>730</v>
      </c>
      <c r="M142" s="55">
        <v>1095</v>
      </c>
      <c r="N142" s="55">
        <v>1460</v>
      </c>
      <c r="O142" s="55">
        <v>1825</v>
      </c>
      <c r="P142" s="55">
        <v>2190</v>
      </c>
      <c r="Q142" s="57">
        <v>2.3290384453705478E-4</v>
      </c>
      <c r="R142" s="58">
        <v>459.25159409209198</v>
      </c>
      <c r="S142" s="58">
        <v>421.82405335225525</v>
      </c>
      <c r="T142" s="58">
        <v>387.44673785682176</v>
      </c>
      <c r="U142" s="58">
        <v>355.87106397305257</v>
      </c>
      <c r="V142" s="58">
        <v>326.86870684174647</v>
      </c>
      <c r="W142" s="60">
        <v>300.22994935178554</v>
      </c>
      <c r="X142" s="59">
        <f t="shared" si="15"/>
        <v>0.73727199999999993</v>
      </c>
      <c r="Y142" s="59">
        <f t="shared" si="16"/>
        <v>0.67718668255892966</v>
      </c>
      <c r="Z142" s="59">
        <f t="shared" si="17"/>
        <v>0.62199812692624779</v>
      </c>
      <c r="AA142" s="59">
        <f t="shared" si="18"/>
        <v>0.57130726262634934</v>
      </c>
      <c r="AB142" s="59">
        <f t="shared" si="19"/>
        <v>0.52474754215508079</v>
      </c>
      <c r="AC142" s="59">
        <f t="shared" si="20"/>
        <v>0.48198229046125618</v>
      </c>
      <c r="AD142" s="59">
        <f t="shared" si="21"/>
        <v>0.44270227043697924</v>
      </c>
    </row>
    <row r="143" spans="1:30" x14ac:dyDescent="0.25">
      <c r="A143" s="52" t="s">
        <v>744</v>
      </c>
      <c r="B143" s="53">
        <v>39799</v>
      </c>
      <c r="C143" s="54">
        <v>4301333995</v>
      </c>
      <c r="D143" s="55">
        <v>278</v>
      </c>
      <c r="E143" s="55">
        <v>500</v>
      </c>
      <c r="F143" s="55" t="s">
        <v>18</v>
      </c>
      <c r="G143" s="55" t="s">
        <v>32</v>
      </c>
      <c r="H143" s="55">
        <v>40.104349999999897</v>
      </c>
      <c r="I143" s="56">
        <v>-110.1361</v>
      </c>
      <c r="J143" s="54">
        <v>500</v>
      </c>
      <c r="K143" s="55">
        <v>365</v>
      </c>
      <c r="L143" s="55">
        <v>730</v>
      </c>
      <c r="M143" s="55">
        <v>1095</v>
      </c>
      <c r="N143" s="55">
        <v>1460</v>
      </c>
      <c r="O143" s="55">
        <v>1825</v>
      </c>
      <c r="P143" s="55">
        <v>2190</v>
      </c>
      <c r="Q143" s="57">
        <v>2.3290384453705478E-4</v>
      </c>
      <c r="R143" s="58">
        <v>459.25159409209198</v>
      </c>
      <c r="S143" s="58">
        <v>421.82405335225525</v>
      </c>
      <c r="T143" s="58">
        <v>387.44673785682176</v>
      </c>
      <c r="U143" s="58">
        <v>355.87106397305257</v>
      </c>
      <c r="V143" s="58">
        <v>326.86870684174647</v>
      </c>
      <c r="W143" s="60">
        <v>300.22994935178554</v>
      </c>
      <c r="X143" s="59">
        <f t="shared" si="15"/>
        <v>0.73727199999999993</v>
      </c>
      <c r="Y143" s="59">
        <f t="shared" si="16"/>
        <v>0.67718668255892966</v>
      </c>
      <c r="Z143" s="59">
        <f t="shared" si="17"/>
        <v>0.62199812692624779</v>
      </c>
      <c r="AA143" s="59">
        <f t="shared" si="18"/>
        <v>0.57130726262634934</v>
      </c>
      <c r="AB143" s="59">
        <f t="shared" si="19"/>
        <v>0.52474754215508079</v>
      </c>
      <c r="AC143" s="59">
        <f t="shared" si="20"/>
        <v>0.48198229046125618</v>
      </c>
      <c r="AD143" s="59">
        <f t="shared" si="21"/>
        <v>0.44270227043697924</v>
      </c>
    </row>
    <row r="144" spans="1:30" x14ac:dyDescent="0.25">
      <c r="A144" s="52" t="s">
        <v>758</v>
      </c>
      <c r="B144" s="53">
        <v>39829</v>
      </c>
      <c r="C144" s="54">
        <v>4301333352</v>
      </c>
      <c r="D144" s="55">
        <v>253</v>
      </c>
      <c r="E144" s="55">
        <v>505</v>
      </c>
      <c r="F144" s="55" t="s">
        <v>18</v>
      </c>
      <c r="G144" s="55" t="s">
        <v>32</v>
      </c>
      <c r="H144" s="55">
        <v>40.006619999999899</v>
      </c>
      <c r="I144" s="56">
        <v>-110.10832000000001</v>
      </c>
      <c r="J144" s="54">
        <v>505</v>
      </c>
      <c r="K144" s="55">
        <v>365</v>
      </c>
      <c r="L144" s="55">
        <v>730</v>
      </c>
      <c r="M144" s="55">
        <v>1095</v>
      </c>
      <c r="N144" s="55">
        <v>1460</v>
      </c>
      <c r="O144" s="55">
        <v>1825</v>
      </c>
      <c r="P144" s="55">
        <v>2190</v>
      </c>
      <c r="Q144" s="57">
        <v>2.3290384453705478E-4</v>
      </c>
      <c r="R144" s="58">
        <v>463.8441100330129</v>
      </c>
      <c r="S144" s="58">
        <v>426.04229388577784</v>
      </c>
      <c r="T144" s="58">
        <v>391.32120523538998</v>
      </c>
      <c r="U144" s="58">
        <v>359.42977461278309</v>
      </c>
      <c r="V144" s="58">
        <v>330.13739391016395</v>
      </c>
      <c r="W144" s="60">
        <v>303.23224884530339</v>
      </c>
      <c r="X144" s="59">
        <f t="shared" si="15"/>
        <v>0.74464471999999993</v>
      </c>
      <c r="Y144" s="59">
        <f t="shared" si="16"/>
        <v>0.68395854938451894</v>
      </c>
      <c r="Z144" s="59">
        <f t="shared" si="17"/>
        <v>0.62821810819551038</v>
      </c>
      <c r="AA144" s="59">
        <f t="shared" si="18"/>
        <v>0.57702033525261287</v>
      </c>
      <c r="AB144" s="59">
        <f t="shared" si="19"/>
        <v>0.52999501757663159</v>
      </c>
      <c r="AC144" s="59">
        <f t="shared" si="20"/>
        <v>0.48680211336586876</v>
      </c>
      <c r="AD144" s="59">
        <f t="shared" si="21"/>
        <v>0.44712929314134903</v>
      </c>
    </row>
    <row r="145" spans="1:30" x14ac:dyDescent="0.25">
      <c r="A145" s="52" t="s">
        <v>780</v>
      </c>
      <c r="B145" s="53">
        <v>39925</v>
      </c>
      <c r="C145" s="54">
        <v>4304740272</v>
      </c>
      <c r="D145" s="55">
        <v>366</v>
      </c>
      <c r="E145" s="55">
        <v>505</v>
      </c>
      <c r="F145" s="55" t="s">
        <v>18</v>
      </c>
      <c r="G145" s="55" t="s">
        <v>19</v>
      </c>
      <c r="H145" s="55">
        <v>40.096899999999899</v>
      </c>
      <c r="I145" s="56">
        <v>-109.87566</v>
      </c>
      <c r="J145" s="54">
        <v>505</v>
      </c>
      <c r="K145" s="55">
        <v>365</v>
      </c>
      <c r="L145" s="55">
        <v>730</v>
      </c>
      <c r="M145" s="55">
        <v>1095</v>
      </c>
      <c r="N145" s="55">
        <v>1460</v>
      </c>
      <c r="O145" s="55">
        <v>1825</v>
      </c>
      <c r="P145" s="55">
        <v>2190</v>
      </c>
      <c r="Q145" s="57">
        <v>2.3290384453705478E-4</v>
      </c>
      <c r="R145" s="58">
        <v>463.8441100330129</v>
      </c>
      <c r="S145" s="58">
        <v>426.04229388577784</v>
      </c>
      <c r="T145" s="58">
        <v>391.32120523538998</v>
      </c>
      <c r="U145" s="58">
        <v>359.42977461278309</v>
      </c>
      <c r="V145" s="58">
        <v>330.13739391016395</v>
      </c>
      <c r="W145" s="60">
        <v>303.23224884530339</v>
      </c>
      <c r="X145" s="59">
        <f t="shared" si="15"/>
        <v>0.74464471999999993</v>
      </c>
      <c r="Y145" s="59">
        <f t="shared" si="16"/>
        <v>0.68395854938451894</v>
      </c>
      <c r="Z145" s="59">
        <f t="shared" si="17"/>
        <v>0.62821810819551038</v>
      </c>
      <c r="AA145" s="59">
        <f t="shared" si="18"/>
        <v>0.57702033525261287</v>
      </c>
      <c r="AB145" s="59">
        <f t="shared" si="19"/>
        <v>0.52999501757663159</v>
      </c>
      <c r="AC145" s="59">
        <f t="shared" si="20"/>
        <v>0.48680211336586876</v>
      </c>
      <c r="AD145" s="59">
        <f t="shared" si="21"/>
        <v>0.44712929314134903</v>
      </c>
    </row>
    <row r="146" spans="1:30" x14ac:dyDescent="0.25">
      <c r="A146" s="52" t="s">
        <v>1074</v>
      </c>
      <c r="B146" s="53">
        <v>40452</v>
      </c>
      <c r="C146" s="54">
        <v>4301350343</v>
      </c>
      <c r="D146" s="55">
        <v>355</v>
      </c>
      <c r="E146" s="55">
        <v>510</v>
      </c>
      <c r="F146" s="55" t="s">
        <v>18</v>
      </c>
      <c r="G146" s="55" t="s">
        <v>32</v>
      </c>
      <c r="H146" s="55">
        <v>40.125410000000002</v>
      </c>
      <c r="I146" s="56">
        <v>-110.1824</v>
      </c>
      <c r="J146" s="54">
        <v>510</v>
      </c>
      <c r="K146" s="55">
        <v>365</v>
      </c>
      <c r="L146" s="55">
        <v>730</v>
      </c>
      <c r="M146" s="55">
        <v>1095</v>
      </c>
      <c r="N146" s="55">
        <v>1460</v>
      </c>
      <c r="O146" s="55">
        <v>1825</v>
      </c>
      <c r="P146" s="55">
        <v>2190</v>
      </c>
      <c r="Q146" s="57">
        <v>2.3290384453705478E-4</v>
      </c>
      <c r="R146" s="58">
        <v>468.43662597393381</v>
      </c>
      <c r="S146" s="58">
        <v>430.26053441930037</v>
      </c>
      <c r="T146" s="58">
        <v>395.19567261395821</v>
      </c>
      <c r="U146" s="58">
        <v>362.98848525251361</v>
      </c>
      <c r="V146" s="58">
        <v>333.40608097858137</v>
      </c>
      <c r="W146" s="60">
        <v>306.23454833882124</v>
      </c>
      <c r="X146" s="59">
        <f t="shared" si="15"/>
        <v>0.75201743999999993</v>
      </c>
      <c r="Y146" s="59">
        <f t="shared" si="16"/>
        <v>0.69073041621010822</v>
      </c>
      <c r="Z146" s="59">
        <f t="shared" si="17"/>
        <v>0.63443808946477287</v>
      </c>
      <c r="AA146" s="59">
        <f t="shared" si="18"/>
        <v>0.5827334078788764</v>
      </c>
      <c r="AB146" s="59">
        <f t="shared" si="19"/>
        <v>0.53524249299818238</v>
      </c>
      <c r="AC146" s="59">
        <f t="shared" si="20"/>
        <v>0.49162193627048129</v>
      </c>
      <c r="AD146" s="59">
        <f t="shared" si="21"/>
        <v>0.45155631584571881</v>
      </c>
    </row>
    <row r="147" spans="1:30" x14ac:dyDescent="0.25">
      <c r="A147" s="52" t="s">
        <v>453</v>
      </c>
      <c r="B147" s="53">
        <v>38904</v>
      </c>
      <c r="C147" s="54">
        <v>4301332828</v>
      </c>
      <c r="D147" s="55">
        <v>269</v>
      </c>
      <c r="E147" s="55">
        <v>511</v>
      </c>
      <c r="F147" s="55" t="s">
        <v>18</v>
      </c>
      <c r="G147" s="55" t="s">
        <v>32</v>
      </c>
      <c r="H147" s="55">
        <v>40.018250000000002</v>
      </c>
      <c r="I147" s="56">
        <v>-110.192359999999</v>
      </c>
      <c r="J147" s="54">
        <v>511</v>
      </c>
      <c r="K147" s="55">
        <v>365</v>
      </c>
      <c r="L147" s="55">
        <v>730</v>
      </c>
      <c r="M147" s="55">
        <v>1095</v>
      </c>
      <c r="N147" s="55">
        <v>1460</v>
      </c>
      <c r="O147" s="55">
        <v>1825</v>
      </c>
      <c r="P147" s="55">
        <v>2190</v>
      </c>
      <c r="Q147" s="57">
        <v>2.3290384453705478E-4</v>
      </c>
      <c r="R147" s="58">
        <v>469.35512916211803</v>
      </c>
      <c r="S147" s="58">
        <v>431.10418252600488</v>
      </c>
      <c r="T147" s="58">
        <v>395.97056608967182</v>
      </c>
      <c r="U147" s="58">
        <v>363.70022738045975</v>
      </c>
      <c r="V147" s="58">
        <v>334.0598183922649</v>
      </c>
      <c r="W147" s="60">
        <v>306.83500823752485</v>
      </c>
      <c r="X147" s="59">
        <f t="shared" si="15"/>
        <v>0.75349198399999995</v>
      </c>
      <c r="Y147" s="59">
        <f t="shared" si="16"/>
        <v>0.69208478957522612</v>
      </c>
      <c r="Z147" s="59">
        <f t="shared" si="17"/>
        <v>0.63568208571862528</v>
      </c>
      <c r="AA147" s="59">
        <f t="shared" si="18"/>
        <v>0.58387602240412906</v>
      </c>
      <c r="AB147" s="59">
        <f t="shared" si="19"/>
        <v>0.53629198808249268</v>
      </c>
      <c r="AC147" s="59">
        <f t="shared" si="20"/>
        <v>0.49258590085140386</v>
      </c>
      <c r="AD147" s="59">
        <f t="shared" si="21"/>
        <v>0.4524417203865928</v>
      </c>
    </row>
    <row r="148" spans="1:30" x14ac:dyDescent="0.25">
      <c r="A148" s="52" t="s">
        <v>123</v>
      </c>
      <c r="B148" s="53">
        <v>30193</v>
      </c>
      <c r="C148" s="54">
        <v>4301330631</v>
      </c>
      <c r="D148" s="55">
        <v>195</v>
      </c>
      <c r="E148" s="55">
        <v>514</v>
      </c>
      <c r="F148" s="55" t="s">
        <v>18</v>
      </c>
      <c r="G148" s="55" t="s">
        <v>32</v>
      </c>
      <c r="H148" s="55">
        <v>40.026060000000001</v>
      </c>
      <c r="I148" s="56">
        <v>-110.10718</v>
      </c>
      <c r="J148" s="54">
        <v>514</v>
      </c>
      <c r="K148" s="55">
        <v>365</v>
      </c>
      <c r="L148" s="55">
        <v>730</v>
      </c>
      <c r="M148" s="55">
        <v>1095</v>
      </c>
      <c r="N148" s="55">
        <v>1460</v>
      </c>
      <c r="O148" s="55">
        <v>1825</v>
      </c>
      <c r="P148" s="55">
        <v>2190</v>
      </c>
      <c r="Q148" s="57">
        <v>2.3290384453705478E-4</v>
      </c>
      <c r="R148" s="58">
        <v>472.11063872667057</v>
      </c>
      <c r="S148" s="58">
        <v>433.6351268461184</v>
      </c>
      <c r="T148" s="58">
        <v>398.29524651681277</v>
      </c>
      <c r="U148" s="58">
        <v>365.83545376429805</v>
      </c>
      <c r="V148" s="58">
        <v>336.02103063331538</v>
      </c>
      <c r="W148" s="60">
        <v>308.63638793363555</v>
      </c>
      <c r="X148" s="59">
        <f t="shared" si="15"/>
        <v>0.75791561600000001</v>
      </c>
      <c r="Y148" s="59">
        <f t="shared" si="16"/>
        <v>0.69614790967057971</v>
      </c>
      <c r="Z148" s="59">
        <f t="shared" si="17"/>
        <v>0.63941407448018273</v>
      </c>
      <c r="AA148" s="59">
        <f t="shared" si="18"/>
        <v>0.58730386597988715</v>
      </c>
      <c r="AB148" s="59">
        <f t="shared" si="19"/>
        <v>0.53944047333542311</v>
      </c>
      <c r="AC148" s="59">
        <f t="shared" si="20"/>
        <v>0.49547779459417135</v>
      </c>
      <c r="AD148" s="59">
        <f t="shared" si="21"/>
        <v>0.45509793400921467</v>
      </c>
    </row>
    <row r="149" spans="1:30" x14ac:dyDescent="0.25">
      <c r="A149" s="52" t="s">
        <v>489</v>
      </c>
      <c r="B149" s="53">
        <v>39030</v>
      </c>
      <c r="C149" s="54">
        <v>4301333031</v>
      </c>
      <c r="D149" s="55">
        <v>346</v>
      </c>
      <c r="E149" s="55">
        <v>518</v>
      </c>
      <c r="F149" s="55" t="s">
        <v>18</v>
      </c>
      <c r="G149" s="55" t="s">
        <v>32</v>
      </c>
      <c r="H149" s="55">
        <v>40.032760000000003</v>
      </c>
      <c r="I149" s="56">
        <v>-110.13625</v>
      </c>
      <c r="J149" s="54">
        <v>518</v>
      </c>
      <c r="K149" s="55">
        <v>365</v>
      </c>
      <c r="L149" s="55">
        <v>730</v>
      </c>
      <c r="M149" s="55">
        <v>1095</v>
      </c>
      <c r="N149" s="55">
        <v>1460</v>
      </c>
      <c r="O149" s="55">
        <v>1825</v>
      </c>
      <c r="P149" s="55">
        <v>2190</v>
      </c>
      <c r="Q149" s="57">
        <v>2.3290384453705478E-4</v>
      </c>
      <c r="R149" s="58">
        <v>475.78465147940727</v>
      </c>
      <c r="S149" s="58">
        <v>437.00971927293642</v>
      </c>
      <c r="T149" s="58">
        <v>401.39482041966733</v>
      </c>
      <c r="U149" s="58">
        <v>368.68242227608249</v>
      </c>
      <c r="V149" s="58">
        <v>338.63598028804932</v>
      </c>
      <c r="W149" s="60">
        <v>311.0382275284498</v>
      </c>
      <c r="X149" s="59">
        <f t="shared" si="15"/>
        <v>0.76381379199999999</v>
      </c>
      <c r="Y149" s="59">
        <f t="shared" si="16"/>
        <v>0.70156540313105109</v>
      </c>
      <c r="Z149" s="59">
        <f t="shared" si="17"/>
        <v>0.64439005949559269</v>
      </c>
      <c r="AA149" s="59">
        <f t="shared" si="18"/>
        <v>0.59187432408089791</v>
      </c>
      <c r="AB149" s="59">
        <f t="shared" si="19"/>
        <v>0.54363845367266372</v>
      </c>
      <c r="AC149" s="59">
        <f t="shared" si="20"/>
        <v>0.49933365291786136</v>
      </c>
      <c r="AD149" s="59">
        <f t="shared" si="21"/>
        <v>0.45863955217271046</v>
      </c>
    </row>
    <row r="150" spans="1:30" x14ac:dyDescent="0.25">
      <c r="A150" s="52" t="s">
        <v>490</v>
      </c>
      <c r="B150" s="53">
        <v>39031</v>
      </c>
      <c r="C150" s="54">
        <v>4301332934</v>
      </c>
      <c r="D150" s="55">
        <v>365</v>
      </c>
      <c r="E150" s="55">
        <v>519</v>
      </c>
      <c r="F150" s="55" t="s">
        <v>18</v>
      </c>
      <c r="G150" s="55" t="s">
        <v>32</v>
      </c>
      <c r="H150" s="55">
        <v>40.027090000000001</v>
      </c>
      <c r="I150" s="56">
        <v>-110.48325</v>
      </c>
      <c r="J150" s="54">
        <v>519</v>
      </c>
      <c r="K150" s="55">
        <v>365</v>
      </c>
      <c r="L150" s="55">
        <v>730</v>
      </c>
      <c r="M150" s="55">
        <v>1095</v>
      </c>
      <c r="N150" s="55">
        <v>1460</v>
      </c>
      <c r="O150" s="55">
        <v>1825</v>
      </c>
      <c r="P150" s="55">
        <v>2190</v>
      </c>
      <c r="Q150" s="57">
        <v>2.3290384453705478E-4</v>
      </c>
      <c r="R150" s="58">
        <v>476.70315466759149</v>
      </c>
      <c r="S150" s="58">
        <v>437.85336737964093</v>
      </c>
      <c r="T150" s="58">
        <v>402.16971389538099</v>
      </c>
      <c r="U150" s="58">
        <v>369.39416440402857</v>
      </c>
      <c r="V150" s="58">
        <v>339.2897177017328</v>
      </c>
      <c r="W150" s="60">
        <v>311.6386874271534</v>
      </c>
      <c r="X150" s="59">
        <f t="shared" si="15"/>
        <v>0.76528833600000001</v>
      </c>
      <c r="Y150" s="59">
        <f t="shared" si="16"/>
        <v>0.70291977649616899</v>
      </c>
      <c r="Z150" s="59">
        <f t="shared" si="17"/>
        <v>0.64563405574944521</v>
      </c>
      <c r="AA150" s="59">
        <f t="shared" si="18"/>
        <v>0.59301693860615068</v>
      </c>
      <c r="AB150" s="59">
        <f t="shared" si="19"/>
        <v>0.54468794875697391</v>
      </c>
      <c r="AC150" s="59">
        <f t="shared" si="20"/>
        <v>0.50029761749878388</v>
      </c>
      <c r="AD150" s="59">
        <f t="shared" si="21"/>
        <v>0.45952495671358445</v>
      </c>
    </row>
    <row r="151" spans="1:30" x14ac:dyDescent="0.25">
      <c r="A151" s="52" t="s">
        <v>1065</v>
      </c>
      <c r="B151" s="53">
        <v>40445</v>
      </c>
      <c r="C151" s="54">
        <v>4301350346</v>
      </c>
      <c r="D151" s="55">
        <v>366</v>
      </c>
      <c r="E151" s="55">
        <v>525</v>
      </c>
      <c r="F151" s="55" t="s">
        <v>18</v>
      </c>
      <c r="G151" s="55" t="s">
        <v>32</v>
      </c>
      <c r="H151" s="55">
        <v>40.11459</v>
      </c>
      <c r="I151" s="56">
        <v>-110.1918</v>
      </c>
      <c r="J151" s="54">
        <v>525</v>
      </c>
      <c r="K151" s="55">
        <v>365</v>
      </c>
      <c r="L151" s="55">
        <v>730</v>
      </c>
      <c r="M151" s="55">
        <v>1095</v>
      </c>
      <c r="N151" s="55">
        <v>1460</v>
      </c>
      <c r="O151" s="55">
        <v>1825</v>
      </c>
      <c r="P151" s="55">
        <v>2190</v>
      </c>
      <c r="Q151" s="57">
        <v>2.3290384453705478E-4</v>
      </c>
      <c r="R151" s="58">
        <v>482.21417379669657</v>
      </c>
      <c r="S151" s="58">
        <v>442.91525601986802</v>
      </c>
      <c r="T151" s="58">
        <v>406.81907474966283</v>
      </c>
      <c r="U151" s="58">
        <v>373.66461717170517</v>
      </c>
      <c r="V151" s="58">
        <v>343.21214218383381</v>
      </c>
      <c r="W151" s="60">
        <v>315.2414468193748</v>
      </c>
      <c r="X151" s="59">
        <f t="shared" si="15"/>
        <v>0.77413559999999992</v>
      </c>
      <c r="Y151" s="59">
        <f t="shared" si="16"/>
        <v>0.71104601668687617</v>
      </c>
      <c r="Z151" s="59">
        <f t="shared" si="17"/>
        <v>0.65309803327256022</v>
      </c>
      <c r="AA151" s="59">
        <f t="shared" si="18"/>
        <v>0.59987262575766676</v>
      </c>
      <c r="AB151" s="59">
        <f t="shared" si="19"/>
        <v>0.55098491926283477</v>
      </c>
      <c r="AC151" s="59">
        <f t="shared" si="20"/>
        <v>0.50608140498431897</v>
      </c>
      <c r="AD151" s="59">
        <f t="shared" si="21"/>
        <v>0.46483738395882818</v>
      </c>
    </row>
    <row r="152" spans="1:30" x14ac:dyDescent="0.25">
      <c r="A152" s="52" t="s">
        <v>272</v>
      </c>
      <c r="B152" s="53">
        <v>35256</v>
      </c>
      <c r="C152" s="54">
        <v>4301331589</v>
      </c>
      <c r="D152" s="55">
        <v>92</v>
      </c>
      <c r="E152" s="55">
        <v>526</v>
      </c>
      <c r="F152" s="55" t="s">
        <v>18</v>
      </c>
      <c r="G152" s="55" t="s">
        <v>32</v>
      </c>
      <c r="H152" s="55">
        <v>40.057740000000003</v>
      </c>
      <c r="I152" s="56">
        <v>-110.15931</v>
      </c>
      <c r="J152" s="54">
        <v>526</v>
      </c>
      <c r="K152" s="55">
        <v>365</v>
      </c>
      <c r="L152" s="55">
        <v>730</v>
      </c>
      <c r="M152" s="55">
        <v>1095</v>
      </c>
      <c r="N152" s="55">
        <v>1460</v>
      </c>
      <c r="O152" s="55">
        <v>1825</v>
      </c>
      <c r="P152" s="55">
        <v>2190</v>
      </c>
      <c r="Q152" s="57">
        <v>2.3290384453705478E-4</v>
      </c>
      <c r="R152" s="58">
        <v>483.13267698488079</v>
      </c>
      <c r="S152" s="58">
        <v>443.75890412657253</v>
      </c>
      <c r="T152" s="58">
        <v>407.5939682253765</v>
      </c>
      <c r="U152" s="58">
        <v>374.37635929965131</v>
      </c>
      <c r="V152" s="58">
        <v>343.86587959751728</v>
      </c>
      <c r="W152" s="60">
        <v>315.84190671807841</v>
      </c>
      <c r="X152" s="59">
        <f t="shared" si="15"/>
        <v>0.77561014399999995</v>
      </c>
      <c r="Y152" s="59">
        <f t="shared" si="16"/>
        <v>0.71240039005199407</v>
      </c>
      <c r="Z152" s="59">
        <f t="shared" si="17"/>
        <v>0.65434202952641274</v>
      </c>
      <c r="AA152" s="59">
        <f t="shared" si="18"/>
        <v>0.60101524028291953</v>
      </c>
      <c r="AB152" s="59">
        <f t="shared" si="19"/>
        <v>0.55203441434714506</v>
      </c>
      <c r="AC152" s="59">
        <f t="shared" si="20"/>
        <v>0.50704536956524149</v>
      </c>
      <c r="AD152" s="59">
        <f t="shared" si="21"/>
        <v>0.46572278849970217</v>
      </c>
    </row>
    <row r="153" spans="1:30" x14ac:dyDescent="0.25">
      <c r="A153" s="52" t="s">
        <v>591</v>
      </c>
      <c r="B153" s="53">
        <v>39304</v>
      </c>
      <c r="C153" s="54">
        <v>4301333067</v>
      </c>
      <c r="D153" s="55">
        <v>235</v>
      </c>
      <c r="E153" s="55">
        <v>536</v>
      </c>
      <c r="F153" s="55" t="s">
        <v>18</v>
      </c>
      <c r="G153" s="55" t="s">
        <v>32</v>
      </c>
      <c r="H153" s="55">
        <v>40.021470000000001</v>
      </c>
      <c r="I153" s="56">
        <v>-110.14606000000001</v>
      </c>
      <c r="J153" s="54">
        <v>536</v>
      </c>
      <c r="K153" s="55">
        <v>365</v>
      </c>
      <c r="L153" s="55">
        <v>730</v>
      </c>
      <c r="M153" s="55">
        <v>1095</v>
      </c>
      <c r="N153" s="55">
        <v>1460</v>
      </c>
      <c r="O153" s="55">
        <v>1825</v>
      </c>
      <c r="P153" s="55">
        <v>2190</v>
      </c>
      <c r="Q153" s="57">
        <v>2.3290384453705478E-4</v>
      </c>
      <c r="R153" s="58">
        <v>492.31770886672263</v>
      </c>
      <c r="S153" s="58">
        <v>452.19538519361765</v>
      </c>
      <c r="T153" s="58">
        <v>415.34290298251295</v>
      </c>
      <c r="U153" s="58">
        <v>381.49378057911235</v>
      </c>
      <c r="V153" s="58">
        <v>350.40325373435218</v>
      </c>
      <c r="W153" s="60">
        <v>321.84650570511411</v>
      </c>
      <c r="X153" s="59">
        <f t="shared" si="15"/>
        <v>0.79035558399999994</v>
      </c>
      <c r="Y153" s="59">
        <f t="shared" si="16"/>
        <v>0.72594412370317263</v>
      </c>
      <c r="Z153" s="59">
        <f t="shared" si="17"/>
        <v>0.66678199206493771</v>
      </c>
      <c r="AA153" s="59">
        <f t="shared" si="18"/>
        <v>0.61244138553544658</v>
      </c>
      <c r="AB153" s="59">
        <f t="shared" si="19"/>
        <v>0.56252936519024666</v>
      </c>
      <c r="AC153" s="59">
        <f t="shared" si="20"/>
        <v>0.51668501537446654</v>
      </c>
      <c r="AD153" s="59">
        <f t="shared" si="21"/>
        <v>0.47457683390844174</v>
      </c>
    </row>
    <row r="154" spans="1:30" x14ac:dyDescent="0.25">
      <c r="A154" s="52" t="s">
        <v>153</v>
      </c>
      <c r="B154" s="53">
        <v>30936</v>
      </c>
      <c r="C154" s="54">
        <v>4301330873</v>
      </c>
      <c r="D154" s="55">
        <v>322</v>
      </c>
      <c r="E154" s="55">
        <v>543</v>
      </c>
      <c r="F154" s="55" t="s">
        <v>18</v>
      </c>
      <c r="G154" s="55" t="s">
        <v>32</v>
      </c>
      <c r="H154" s="55">
        <v>40.0182</v>
      </c>
      <c r="I154" s="56">
        <v>-110.08901</v>
      </c>
      <c r="J154" s="54">
        <v>543</v>
      </c>
      <c r="K154" s="55">
        <v>365</v>
      </c>
      <c r="L154" s="55">
        <v>730</v>
      </c>
      <c r="M154" s="55">
        <v>1095</v>
      </c>
      <c r="N154" s="55">
        <v>1460</v>
      </c>
      <c r="O154" s="55">
        <v>1825</v>
      </c>
      <c r="P154" s="55">
        <v>2190</v>
      </c>
      <c r="Q154" s="57">
        <v>2.3290384453705478E-4</v>
      </c>
      <c r="R154" s="58">
        <v>498.74723118401192</v>
      </c>
      <c r="S154" s="58">
        <v>458.1009219405492</v>
      </c>
      <c r="T154" s="58">
        <v>420.76715731250846</v>
      </c>
      <c r="U154" s="58">
        <v>386.47597547473509</v>
      </c>
      <c r="V154" s="58">
        <v>354.97941563013666</v>
      </c>
      <c r="W154" s="60">
        <v>326.04972499603912</v>
      </c>
      <c r="X154" s="59">
        <f t="shared" si="15"/>
        <v>0.80067739199999999</v>
      </c>
      <c r="Y154" s="59">
        <f t="shared" si="16"/>
        <v>0.7354247372589976</v>
      </c>
      <c r="Z154" s="59">
        <f t="shared" si="17"/>
        <v>0.67548996584190513</v>
      </c>
      <c r="AA154" s="59">
        <f t="shared" si="18"/>
        <v>0.62043968721221543</v>
      </c>
      <c r="AB154" s="59">
        <f t="shared" si="19"/>
        <v>0.56987583078041781</v>
      </c>
      <c r="AC154" s="59">
        <f t="shared" si="20"/>
        <v>0.52343276744092415</v>
      </c>
      <c r="AD154" s="59">
        <f t="shared" si="21"/>
        <v>0.48077466569455951</v>
      </c>
    </row>
    <row r="155" spans="1:30" x14ac:dyDescent="0.25">
      <c r="A155" s="52" t="s">
        <v>617</v>
      </c>
      <c r="B155" s="53">
        <v>39385</v>
      </c>
      <c r="C155" s="54">
        <v>4301333065</v>
      </c>
      <c r="D155" s="55">
        <v>366</v>
      </c>
      <c r="E155" s="55">
        <v>543</v>
      </c>
      <c r="F155" s="55" t="s">
        <v>18</v>
      </c>
      <c r="G155" s="55" t="s">
        <v>32</v>
      </c>
      <c r="H155" s="55">
        <v>40.021520000000002</v>
      </c>
      <c r="I155" s="56">
        <v>-110.16931</v>
      </c>
      <c r="J155" s="54">
        <v>543</v>
      </c>
      <c r="K155" s="55">
        <v>365</v>
      </c>
      <c r="L155" s="55">
        <v>730</v>
      </c>
      <c r="M155" s="55">
        <v>1095</v>
      </c>
      <c r="N155" s="55">
        <v>1460</v>
      </c>
      <c r="O155" s="55">
        <v>1825</v>
      </c>
      <c r="P155" s="55">
        <v>2190</v>
      </c>
      <c r="Q155" s="57">
        <v>2.3290384453705478E-4</v>
      </c>
      <c r="R155" s="58">
        <v>498.74723118401192</v>
      </c>
      <c r="S155" s="58">
        <v>458.1009219405492</v>
      </c>
      <c r="T155" s="58">
        <v>420.76715731250846</v>
      </c>
      <c r="U155" s="58">
        <v>386.47597547473509</v>
      </c>
      <c r="V155" s="58">
        <v>354.97941563013666</v>
      </c>
      <c r="W155" s="60">
        <v>326.04972499603912</v>
      </c>
      <c r="X155" s="59">
        <f t="shared" si="15"/>
        <v>0.80067739199999999</v>
      </c>
      <c r="Y155" s="59">
        <f t="shared" si="16"/>
        <v>0.7354247372589976</v>
      </c>
      <c r="Z155" s="59">
        <f t="shared" si="17"/>
        <v>0.67548996584190513</v>
      </c>
      <c r="AA155" s="59">
        <f t="shared" si="18"/>
        <v>0.62043968721221543</v>
      </c>
      <c r="AB155" s="59">
        <f t="shared" si="19"/>
        <v>0.56987583078041781</v>
      </c>
      <c r="AC155" s="59">
        <f t="shared" si="20"/>
        <v>0.52343276744092415</v>
      </c>
      <c r="AD155" s="59">
        <f t="shared" si="21"/>
        <v>0.48077466569455951</v>
      </c>
    </row>
    <row r="156" spans="1:30" x14ac:dyDescent="0.25">
      <c r="A156" s="52" t="s">
        <v>292</v>
      </c>
      <c r="B156" s="53">
        <v>35826</v>
      </c>
      <c r="C156" s="54">
        <v>4301331944</v>
      </c>
      <c r="D156" s="55">
        <v>190</v>
      </c>
      <c r="E156" s="55">
        <v>552</v>
      </c>
      <c r="F156" s="55" t="s">
        <v>18</v>
      </c>
      <c r="G156" s="55" t="s">
        <v>32</v>
      </c>
      <c r="H156" s="55">
        <v>40.126469999999898</v>
      </c>
      <c r="I156" s="56">
        <v>-110.054869999999</v>
      </c>
      <c r="J156" s="54">
        <v>552</v>
      </c>
      <c r="K156" s="55">
        <v>365</v>
      </c>
      <c r="L156" s="55">
        <v>730</v>
      </c>
      <c r="M156" s="55">
        <v>1095</v>
      </c>
      <c r="N156" s="55">
        <v>1460</v>
      </c>
      <c r="O156" s="55">
        <v>1825</v>
      </c>
      <c r="P156" s="55">
        <v>2190</v>
      </c>
      <c r="Q156" s="57">
        <v>2.3290384453705478E-4</v>
      </c>
      <c r="R156" s="58">
        <v>507.01375987766954</v>
      </c>
      <c r="S156" s="58">
        <v>465.69375490088981</v>
      </c>
      <c r="T156" s="58">
        <v>427.74119859393124</v>
      </c>
      <c r="U156" s="58">
        <v>392.88165462625005</v>
      </c>
      <c r="V156" s="58">
        <v>360.86305235328808</v>
      </c>
      <c r="W156" s="60">
        <v>331.45386408437122</v>
      </c>
      <c r="X156" s="59">
        <f t="shared" si="15"/>
        <v>0.81394828799999996</v>
      </c>
      <c r="Y156" s="59">
        <f t="shared" si="16"/>
        <v>0.74761409754505836</v>
      </c>
      <c r="Z156" s="59">
        <f t="shared" si="17"/>
        <v>0.68668593212657769</v>
      </c>
      <c r="AA156" s="59">
        <f t="shared" si="18"/>
        <v>0.63072321793948971</v>
      </c>
      <c r="AB156" s="59">
        <f t="shared" si="19"/>
        <v>0.57932128653920922</v>
      </c>
      <c r="AC156" s="59">
        <f t="shared" si="20"/>
        <v>0.5321084486692268</v>
      </c>
      <c r="AD156" s="59">
        <f t="shared" si="21"/>
        <v>0.48874330656242504</v>
      </c>
    </row>
    <row r="157" spans="1:30" x14ac:dyDescent="0.25">
      <c r="A157" s="52" t="s">
        <v>67</v>
      </c>
      <c r="B157" s="53">
        <v>26811</v>
      </c>
      <c r="C157" s="54">
        <v>4301330183</v>
      </c>
      <c r="D157" s="55">
        <v>335</v>
      </c>
      <c r="E157" s="55">
        <v>553</v>
      </c>
      <c r="F157" s="55" t="s">
        <v>18</v>
      </c>
      <c r="G157" s="55" t="s">
        <v>32</v>
      </c>
      <c r="H157" s="55">
        <v>40.294780000000003</v>
      </c>
      <c r="I157" s="56">
        <v>-110.376</v>
      </c>
      <c r="J157" s="54">
        <v>553</v>
      </c>
      <c r="K157" s="55">
        <v>365</v>
      </c>
      <c r="L157" s="55">
        <v>730</v>
      </c>
      <c r="M157" s="55">
        <v>1095</v>
      </c>
      <c r="N157" s="55">
        <v>1460</v>
      </c>
      <c r="O157" s="55">
        <v>1825</v>
      </c>
      <c r="P157" s="55">
        <v>2190</v>
      </c>
      <c r="Q157" s="57">
        <v>2.3290384453705478E-4</v>
      </c>
      <c r="R157" s="58">
        <v>507.93226306585376</v>
      </c>
      <c r="S157" s="58">
        <v>466.53740300759432</v>
      </c>
      <c r="T157" s="58">
        <v>428.51609206964486</v>
      </c>
      <c r="U157" s="58">
        <v>393.59339675419614</v>
      </c>
      <c r="V157" s="58">
        <v>361.51678976697156</v>
      </c>
      <c r="W157" s="60">
        <v>332.05432398307482</v>
      </c>
      <c r="X157" s="59">
        <f t="shared" si="15"/>
        <v>0.81542283199999999</v>
      </c>
      <c r="Y157" s="59">
        <f t="shared" si="16"/>
        <v>0.74896847091017626</v>
      </c>
      <c r="Z157" s="59">
        <f t="shared" si="17"/>
        <v>0.6879299283804301</v>
      </c>
      <c r="AA157" s="59">
        <f t="shared" si="18"/>
        <v>0.63186583246474237</v>
      </c>
      <c r="AB157" s="59">
        <f t="shared" si="19"/>
        <v>0.58037078162351941</v>
      </c>
      <c r="AC157" s="59">
        <f t="shared" si="20"/>
        <v>0.53307241325014931</v>
      </c>
      <c r="AD157" s="59">
        <f t="shared" si="21"/>
        <v>0.48962871110329909</v>
      </c>
    </row>
    <row r="158" spans="1:30" x14ac:dyDescent="0.25">
      <c r="A158" s="52" t="s">
        <v>547</v>
      </c>
      <c r="B158" s="53">
        <v>39233</v>
      </c>
      <c r="C158" s="54">
        <v>4301333052</v>
      </c>
      <c r="D158" s="55">
        <v>304</v>
      </c>
      <c r="E158" s="55">
        <v>554</v>
      </c>
      <c r="F158" s="55" t="s">
        <v>18</v>
      </c>
      <c r="G158" s="55" t="s">
        <v>32</v>
      </c>
      <c r="H158" s="55">
        <v>40.040100000000002</v>
      </c>
      <c r="I158" s="56">
        <v>-110.13162</v>
      </c>
      <c r="J158" s="54">
        <v>554</v>
      </c>
      <c r="K158" s="55">
        <v>365</v>
      </c>
      <c r="L158" s="55">
        <v>730</v>
      </c>
      <c r="M158" s="55">
        <v>1095</v>
      </c>
      <c r="N158" s="55">
        <v>1460</v>
      </c>
      <c r="O158" s="55">
        <v>1825</v>
      </c>
      <c r="P158" s="55">
        <v>2190</v>
      </c>
      <c r="Q158" s="57">
        <v>2.3290384453705478E-4</v>
      </c>
      <c r="R158" s="58">
        <v>508.85076625403792</v>
      </c>
      <c r="S158" s="58">
        <v>467.38105111429883</v>
      </c>
      <c r="T158" s="58">
        <v>429.29098554535852</v>
      </c>
      <c r="U158" s="58">
        <v>394.30513888214227</v>
      </c>
      <c r="V158" s="58">
        <v>362.17052718065509</v>
      </c>
      <c r="W158" s="60">
        <v>332.65478388177837</v>
      </c>
      <c r="X158" s="59">
        <f t="shared" si="15"/>
        <v>0.81689737600000001</v>
      </c>
      <c r="Y158" s="59">
        <f t="shared" si="16"/>
        <v>0.75032284427529405</v>
      </c>
      <c r="Z158" s="59">
        <f t="shared" si="17"/>
        <v>0.68917392463428262</v>
      </c>
      <c r="AA158" s="59">
        <f t="shared" si="18"/>
        <v>0.63300844698999514</v>
      </c>
      <c r="AB158" s="59">
        <f t="shared" si="19"/>
        <v>0.58142027670782959</v>
      </c>
      <c r="AC158" s="59">
        <f t="shared" si="20"/>
        <v>0.53403637783107183</v>
      </c>
      <c r="AD158" s="59">
        <f t="shared" si="21"/>
        <v>0.49051411564417297</v>
      </c>
    </row>
    <row r="159" spans="1:30" x14ac:dyDescent="0.25">
      <c r="A159" s="52" t="s">
        <v>249</v>
      </c>
      <c r="B159" s="53">
        <v>33802</v>
      </c>
      <c r="C159" s="54">
        <v>4301331352</v>
      </c>
      <c r="D159" s="55">
        <v>274</v>
      </c>
      <c r="E159" s="55">
        <v>560</v>
      </c>
      <c r="F159" s="55" t="s">
        <v>18</v>
      </c>
      <c r="G159" s="55" t="s">
        <v>32</v>
      </c>
      <c r="H159" s="55">
        <v>40.328879999999899</v>
      </c>
      <c r="I159" s="56">
        <v>-110.18763</v>
      </c>
      <c r="J159" s="54">
        <v>560</v>
      </c>
      <c r="K159" s="55">
        <v>365</v>
      </c>
      <c r="L159" s="55">
        <v>730</v>
      </c>
      <c r="M159" s="55">
        <v>1095</v>
      </c>
      <c r="N159" s="55">
        <v>1460</v>
      </c>
      <c r="O159" s="55">
        <v>1825</v>
      </c>
      <c r="P159" s="55">
        <v>2190</v>
      </c>
      <c r="Q159" s="57">
        <v>2.3290384453705478E-4</v>
      </c>
      <c r="R159" s="58">
        <v>514.361785383143</v>
      </c>
      <c r="S159" s="58">
        <v>472.44293975452587</v>
      </c>
      <c r="T159" s="58">
        <v>433.94034639964036</v>
      </c>
      <c r="U159" s="58">
        <v>398.57559164981888</v>
      </c>
      <c r="V159" s="58">
        <v>366.09295166275604</v>
      </c>
      <c r="W159" s="60">
        <v>336.25754327399983</v>
      </c>
      <c r="X159" s="59">
        <f t="shared" si="15"/>
        <v>0.82574463999999992</v>
      </c>
      <c r="Y159" s="59">
        <f t="shared" si="16"/>
        <v>0.75844908446600123</v>
      </c>
      <c r="Z159" s="59">
        <f t="shared" si="17"/>
        <v>0.69663790215739751</v>
      </c>
      <c r="AA159" s="59">
        <f t="shared" si="18"/>
        <v>0.63986413414151122</v>
      </c>
      <c r="AB159" s="59">
        <f t="shared" si="19"/>
        <v>0.58771724721369045</v>
      </c>
      <c r="AC159" s="59">
        <f t="shared" si="20"/>
        <v>0.53982016531660693</v>
      </c>
      <c r="AD159" s="59">
        <f t="shared" si="21"/>
        <v>0.4958265428894168</v>
      </c>
    </row>
    <row r="160" spans="1:30" x14ac:dyDescent="0.25">
      <c r="A160" s="52" t="s">
        <v>369</v>
      </c>
      <c r="B160" s="53">
        <v>38135</v>
      </c>
      <c r="C160" s="54">
        <v>4301332541</v>
      </c>
      <c r="D160" s="55">
        <v>366</v>
      </c>
      <c r="E160" s="55">
        <v>563</v>
      </c>
      <c r="F160" s="55" t="s">
        <v>18</v>
      </c>
      <c r="G160" s="55" t="s">
        <v>32</v>
      </c>
      <c r="H160" s="55">
        <v>40.015590000000003</v>
      </c>
      <c r="I160" s="56">
        <v>-110.32884</v>
      </c>
      <c r="J160" s="54">
        <v>563</v>
      </c>
      <c r="K160" s="55">
        <v>365</v>
      </c>
      <c r="L160" s="55">
        <v>730</v>
      </c>
      <c r="M160" s="55">
        <v>1095</v>
      </c>
      <c r="N160" s="55">
        <v>1460</v>
      </c>
      <c r="O160" s="55">
        <v>1825</v>
      </c>
      <c r="P160" s="55">
        <v>2190</v>
      </c>
      <c r="Q160" s="57">
        <v>2.3290384453705478E-4</v>
      </c>
      <c r="R160" s="58">
        <v>517.11729494769554</v>
      </c>
      <c r="S160" s="58">
        <v>474.97388407463944</v>
      </c>
      <c r="T160" s="58">
        <v>436.26502682678131</v>
      </c>
      <c r="U160" s="58">
        <v>400.71081803365718</v>
      </c>
      <c r="V160" s="58">
        <v>368.05416390380651</v>
      </c>
      <c r="W160" s="60">
        <v>338.05892297011053</v>
      </c>
      <c r="X160" s="59">
        <f t="shared" si="15"/>
        <v>0.83016827199999998</v>
      </c>
      <c r="Y160" s="59">
        <f t="shared" si="16"/>
        <v>0.76251220456135471</v>
      </c>
      <c r="Z160" s="59">
        <f t="shared" si="17"/>
        <v>0.70036989091895507</v>
      </c>
      <c r="AA160" s="59">
        <f t="shared" si="18"/>
        <v>0.64329197771726943</v>
      </c>
      <c r="AB160" s="59">
        <f t="shared" si="19"/>
        <v>0.590865732466621</v>
      </c>
      <c r="AC160" s="59">
        <f t="shared" si="20"/>
        <v>0.54271205905937447</v>
      </c>
      <c r="AD160" s="59">
        <f t="shared" si="21"/>
        <v>0.49848275651203866</v>
      </c>
    </row>
    <row r="161" spans="1:30" x14ac:dyDescent="0.25">
      <c r="A161" s="52" t="s">
        <v>671</v>
      </c>
      <c r="B161" s="53">
        <v>39556</v>
      </c>
      <c r="C161" s="54">
        <v>4301333086</v>
      </c>
      <c r="D161" s="55">
        <v>356</v>
      </c>
      <c r="E161" s="55">
        <v>563</v>
      </c>
      <c r="F161" s="55" t="s">
        <v>18</v>
      </c>
      <c r="G161" s="55" t="s">
        <v>32</v>
      </c>
      <c r="H161" s="55">
        <v>40.017670000000003</v>
      </c>
      <c r="I161" s="56">
        <v>-110.06103</v>
      </c>
      <c r="J161" s="54">
        <v>563</v>
      </c>
      <c r="K161" s="55">
        <v>365</v>
      </c>
      <c r="L161" s="55">
        <v>730</v>
      </c>
      <c r="M161" s="55">
        <v>1095</v>
      </c>
      <c r="N161" s="55">
        <v>1460</v>
      </c>
      <c r="O161" s="55">
        <v>1825</v>
      </c>
      <c r="P161" s="55">
        <v>2190</v>
      </c>
      <c r="Q161" s="57">
        <v>2.3290384453705478E-4</v>
      </c>
      <c r="R161" s="58">
        <v>517.11729494769554</v>
      </c>
      <c r="S161" s="58">
        <v>474.97388407463944</v>
      </c>
      <c r="T161" s="58">
        <v>436.26502682678131</v>
      </c>
      <c r="U161" s="58">
        <v>400.71081803365718</v>
      </c>
      <c r="V161" s="58">
        <v>368.05416390380651</v>
      </c>
      <c r="W161" s="60">
        <v>338.05892297011053</v>
      </c>
      <c r="X161" s="59">
        <f t="shared" si="15"/>
        <v>0.83016827199999998</v>
      </c>
      <c r="Y161" s="59">
        <f t="shared" si="16"/>
        <v>0.76251220456135471</v>
      </c>
      <c r="Z161" s="59">
        <f t="shared" si="17"/>
        <v>0.70036989091895507</v>
      </c>
      <c r="AA161" s="59">
        <f t="shared" si="18"/>
        <v>0.64329197771726943</v>
      </c>
      <c r="AB161" s="59">
        <f t="shared" si="19"/>
        <v>0.590865732466621</v>
      </c>
      <c r="AC161" s="59">
        <f t="shared" si="20"/>
        <v>0.54271205905937447</v>
      </c>
      <c r="AD161" s="59">
        <f t="shared" si="21"/>
        <v>0.49848275651203866</v>
      </c>
    </row>
    <row r="162" spans="1:30" x14ac:dyDescent="0.25">
      <c r="A162" s="52" t="s">
        <v>279</v>
      </c>
      <c r="B162" s="53">
        <v>35458</v>
      </c>
      <c r="C162" s="54">
        <v>4301331720</v>
      </c>
      <c r="D162" s="55">
        <v>84</v>
      </c>
      <c r="E162" s="55">
        <v>564</v>
      </c>
      <c r="F162" s="55" t="s">
        <v>18</v>
      </c>
      <c r="G162" s="55" t="s">
        <v>32</v>
      </c>
      <c r="H162" s="55">
        <v>40.054870000000001</v>
      </c>
      <c r="I162" s="56">
        <v>-110.15532</v>
      </c>
      <c r="J162" s="54">
        <v>564</v>
      </c>
      <c r="K162" s="55">
        <v>365</v>
      </c>
      <c r="L162" s="55">
        <v>730</v>
      </c>
      <c r="M162" s="55">
        <v>1095</v>
      </c>
      <c r="N162" s="55">
        <v>1460</v>
      </c>
      <c r="O162" s="55">
        <v>1825</v>
      </c>
      <c r="P162" s="55">
        <v>2190</v>
      </c>
      <c r="Q162" s="57">
        <v>2.3290384453705478E-4</v>
      </c>
      <c r="R162" s="58">
        <v>518.03579813587976</v>
      </c>
      <c r="S162" s="58">
        <v>475.81753218134395</v>
      </c>
      <c r="T162" s="58">
        <v>437.03992030249498</v>
      </c>
      <c r="U162" s="58">
        <v>401.42256016160331</v>
      </c>
      <c r="V162" s="58">
        <v>368.70790131748998</v>
      </c>
      <c r="W162" s="60">
        <v>338.65938286881408</v>
      </c>
      <c r="X162" s="59">
        <f t="shared" si="15"/>
        <v>0.83164281600000001</v>
      </c>
      <c r="Y162" s="59">
        <f t="shared" si="16"/>
        <v>0.76386657792647261</v>
      </c>
      <c r="Z162" s="59">
        <f t="shared" si="17"/>
        <v>0.70161388717280759</v>
      </c>
      <c r="AA162" s="59">
        <f t="shared" si="18"/>
        <v>0.64443459224252209</v>
      </c>
      <c r="AB162" s="59">
        <f t="shared" si="19"/>
        <v>0.59191522755093118</v>
      </c>
      <c r="AC162" s="59">
        <f t="shared" si="20"/>
        <v>0.54367602364029688</v>
      </c>
      <c r="AD162" s="59">
        <f t="shared" si="21"/>
        <v>0.49936816105291254</v>
      </c>
    </row>
    <row r="163" spans="1:30" x14ac:dyDescent="0.25">
      <c r="A163" s="52" t="s">
        <v>603</v>
      </c>
      <c r="B163" s="53">
        <v>39338</v>
      </c>
      <c r="C163" s="54">
        <v>4301332922</v>
      </c>
      <c r="D163" s="55">
        <v>314</v>
      </c>
      <c r="E163" s="55">
        <v>564</v>
      </c>
      <c r="F163" s="55" t="s">
        <v>18</v>
      </c>
      <c r="G163" s="55" t="s">
        <v>32</v>
      </c>
      <c r="H163" s="55">
        <v>40.026319999999899</v>
      </c>
      <c r="I163" s="56">
        <v>-110.15366</v>
      </c>
      <c r="J163" s="54">
        <v>564</v>
      </c>
      <c r="K163" s="55">
        <v>365</v>
      </c>
      <c r="L163" s="55">
        <v>730</v>
      </c>
      <c r="M163" s="55">
        <v>1095</v>
      </c>
      <c r="N163" s="55">
        <v>1460</v>
      </c>
      <c r="O163" s="55">
        <v>1825</v>
      </c>
      <c r="P163" s="55">
        <v>2190</v>
      </c>
      <c r="Q163" s="57">
        <v>2.3290384453705478E-4</v>
      </c>
      <c r="R163" s="58">
        <v>518.03579813587976</v>
      </c>
      <c r="S163" s="58">
        <v>475.81753218134395</v>
      </c>
      <c r="T163" s="58">
        <v>437.03992030249498</v>
      </c>
      <c r="U163" s="58">
        <v>401.42256016160331</v>
      </c>
      <c r="V163" s="58">
        <v>368.70790131748998</v>
      </c>
      <c r="W163" s="60">
        <v>338.65938286881408</v>
      </c>
      <c r="X163" s="59">
        <f t="shared" si="15"/>
        <v>0.83164281600000001</v>
      </c>
      <c r="Y163" s="59">
        <f t="shared" si="16"/>
        <v>0.76386657792647261</v>
      </c>
      <c r="Z163" s="59">
        <f t="shared" si="17"/>
        <v>0.70161388717280759</v>
      </c>
      <c r="AA163" s="59">
        <f t="shared" si="18"/>
        <v>0.64443459224252209</v>
      </c>
      <c r="AB163" s="59">
        <f t="shared" si="19"/>
        <v>0.59191522755093118</v>
      </c>
      <c r="AC163" s="59">
        <f t="shared" si="20"/>
        <v>0.54367602364029688</v>
      </c>
      <c r="AD163" s="59">
        <f t="shared" si="21"/>
        <v>0.49936816105291254</v>
      </c>
    </row>
    <row r="164" spans="1:30" x14ac:dyDescent="0.25">
      <c r="A164" s="52" t="s">
        <v>719</v>
      </c>
      <c r="B164" s="53">
        <v>39732</v>
      </c>
      <c r="C164" s="54">
        <v>4301330668</v>
      </c>
      <c r="D164" s="55">
        <v>23</v>
      </c>
      <c r="E164" s="55">
        <v>565</v>
      </c>
      <c r="F164" s="55" t="s">
        <v>18</v>
      </c>
      <c r="G164" s="55" t="s">
        <v>32</v>
      </c>
      <c r="H164" s="55">
        <v>40.2837099999999</v>
      </c>
      <c r="I164" s="56">
        <v>-110.280869999999</v>
      </c>
      <c r="J164" s="54">
        <v>565</v>
      </c>
      <c r="K164" s="55">
        <v>365</v>
      </c>
      <c r="L164" s="55">
        <v>730</v>
      </c>
      <c r="M164" s="55">
        <v>1095</v>
      </c>
      <c r="N164" s="55">
        <v>1460</v>
      </c>
      <c r="O164" s="55">
        <v>1825</v>
      </c>
      <c r="P164" s="55">
        <v>2190</v>
      </c>
      <c r="Q164" s="57">
        <v>2.3290384453705478E-4</v>
      </c>
      <c r="R164" s="58">
        <v>518.95430132406398</v>
      </c>
      <c r="S164" s="58">
        <v>476.66118028804846</v>
      </c>
      <c r="T164" s="58">
        <v>437.81481377820859</v>
      </c>
      <c r="U164" s="58">
        <v>402.1343022895494</v>
      </c>
      <c r="V164" s="58">
        <v>369.36163873117351</v>
      </c>
      <c r="W164" s="60">
        <v>339.25984276751768</v>
      </c>
      <c r="X164" s="59">
        <f t="shared" si="15"/>
        <v>0.83311735999999992</v>
      </c>
      <c r="Y164" s="59">
        <f t="shared" si="16"/>
        <v>0.76522095129159051</v>
      </c>
      <c r="Z164" s="59">
        <f t="shared" si="17"/>
        <v>0.70285788342666011</v>
      </c>
      <c r="AA164" s="59">
        <f t="shared" si="18"/>
        <v>0.64557720676777475</v>
      </c>
      <c r="AB164" s="59">
        <f t="shared" si="19"/>
        <v>0.59296472263524125</v>
      </c>
      <c r="AC164" s="59">
        <f t="shared" si="20"/>
        <v>0.54463998822121951</v>
      </c>
      <c r="AD164" s="59">
        <f t="shared" si="21"/>
        <v>0.50025356559378653</v>
      </c>
    </row>
    <row r="165" spans="1:30" x14ac:dyDescent="0.25">
      <c r="A165" s="52" t="s">
        <v>765</v>
      </c>
      <c r="B165" s="53">
        <v>39847</v>
      </c>
      <c r="C165" s="54">
        <v>4301333990</v>
      </c>
      <c r="D165" s="55">
        <v>201</v>
      </c>
      <c r="E165" s="55">
        <v>565</v>
      </c>
      <c r="F165" s="55" t="s">
        <v>18</v>
      </c>
      <c r="G165" s="55" t="s">
        <v>32</v>
      </c>
      <c r="H165" s="55">
        <v>40.09825</v>
      </c>
      <c r="I165" s="56">
        <v>-110.141139999999</v>
      </c>
      <c r="J165" s="54">
        <v>565</v>
      </c>
      <c r="K165" s="55">
        <v>365</v>
      </c>
      <c r="L165" s="55">
        <v>730</v>
      </c>
      <c r="M165" s="55">
        <v>1095</v>
      </c>
      <c r="N165" s="55">
        <v>1460</v>
      </c>
      <c r="O165" s="55">
        <v>1825</v>
      </c>
      <c r="P165" s="55">
        <v>2190</v>
      </c>
      <c r="Q165" s="57">
        <v>2.3290384453705478E-4</v>
      </c>
      <c r="R165" s="58">
        <v>518.95430132406398</v>
      </c>
      <c r="S165" s="58">
        <v>476.66118028804846</v>
      </c>
      <c r="T165" s="58">
        <v>437.81481377820859</v>
      </c>
      <c r="U165" s="58">
        <v>402.1343022895494</v>
      </c>
      <c r="V165" s="58">
        <v>369.36163873117351</v>
      </c>
      <c r="W165" s="60">
        <v>339.25984276751768</v>
      </c>
      <c r="X165" s="59">
        <f t="shared" si="15"/>
        <v>0.83311735999999992</v>
      </c>
      <c r="Y165" s="59">
        <f t="shared" si="16"/>
        <v>0.76522095129159051</v>
      </c>
      <c r="Z165" s="59">
        <f t="shared" si="17"/>
        <v>0.70285788342666011</v>
      </c>
      <c r="AA165" s="59">
        <f t="shared" si="18"/>
        <v>0.64557720676777475</v>
      </c>
      <c r="AB165" s="59">
        <f t="shared" si="19"/>
        <v>0.59296472263524125</v>
      </c>
      <c r="AC165" s="59">
        <f t="shared" si="20"/>
        <v>0.54463998822121951</v>
      </c>
      <c r="AD165" s="59">
        <f t="shared" si="21"/>
        <v>0.50025356559378653</v>
      </c>
    </row>
    <row r="166" spans="1:30" x14ac:dyDescent="0.25">
      <c r="A166" s="52" t="s">
        <v>1097</v>
      </c>
      <c r="B166" s="53">
        <v>40476</v>
      </c>
      <c r="C166" s="54">
        <v>4301334191</v>
      </c>
      <c r="D166" s="55">
        <v>347</v>
      </c>
      <c r="E166" s="55">
        <v>567</v>
      </c>
      <c r="F166" s="55" t="s">
        <v>18</v>
      </c>
      <c r="G166" s="55" t="s">
        <v>32</v>
      </c>
      <c r="H166" s="55">
        <v>40.0942399999999</v>
      </c>
      <c r="I166" s="56">
        <v>-110.16028</v>
      </c>
      <c r="J166" s="54">
        <v>567</v>
      </c>
      <c r="K166" s="55">
        <v>365</v>
      </c>
      <c r="L166" s="55">
        <v>730</v>
      </c>
      <c r="M166" s="55">
        <v>1095</v>
      </c>
      <c r="N166" s="55">
        <v>1460</v>
      </c>
      <c r="O166" s="55">
        <v>1825</v>
      </c>
      <c r="P166" s="55">
        <v>2190</v>
      </c>
      <c r="Q166" s="57">
        <v>2.3290384453705478E-4</v>
      </c>
      <c r="R166" s="58">
        <v>520.7913077004323</v>
      </c>
      <c r="S166" s="58">
        <v>478.34847650145747</v>
      </c>
      <c r="T166" s="58">
        <v>439.36460072963587</v>
      </c>
      <c r="U166" s="58">
        <v>403.55778654544162</v>
      </c>
      <c r="V166" s="58">
        <v>370.66911355854046</v>
      </c>
      <c r="W166" s="60">
        <v>340.46076256492478</v>
      </c>
      <c r="X166" s="59">
        <f t="shared" si="15"/>
        <v>0.83606644799999996</v>
      </c>
      <c r="Y166" s="59">
        <f t="shared" si="16"/>
        <v>0.7679296980218262</v>
      </c>
      <c r="Z166" s="59">
        <f t="shared" si="17"/>
        <v>0.70534587593436504</v>
      </c>
      <c r="AA166" s="59">
        <f t="shared" si="18"/>
        <v>0.64786243581828018</v>
      </c>
      <c r="AB166" s="59">
        <f t="shared" si="19"/>
        <v>0.59506371280386161</v>
      </c>
      <c r="AC166" s="59">
        <f t="shared" si="20"/>
        <v>0.54656791738306443</v>
      </c>
      <c r="AD166" s="59">
        <f t="shared" si="21"/>
        <v>0.5020243746755344</v>
      </c>
    </row>
    <row r="167" spans="1:30" x14ac:dyDescent="0.25">
      <c r="A167" s="52" t="s">
        <v>581</v>
      </c>
      <c r="B167" s="53">
        <v>39281</v>
      </c>
      <c r="C167" s="54">
        <v>4301333149</v>
      </c>
      <c r="D167" s="55">
        <v>318</v>
      </c>
      <c r="E167" s="55">
        <v>586</v>
      </c>
      <c r="F167" s="55" t="s">
        <v>18</v>
      </c>
      <c r="G167" s="55" t="s">
        <v>32</v>
      </c>
      <c r="H167" s="55">
        <v>40.01455</v>
      </c>
      <c r="I167" s="56">
        <v>-110.10852</v>
      </c>
      <c r="J167" s="54">
        <v>586</v>
      </c>
      <c r="K167" s="55">
        <v>365</v>
      </c>
      <c r="L167" s="55">
        <v>730</v>
      </c>
      <c r="M167" s="55">
        <v>1095</v>
      </c>
      <c r="N167" s="55">
        <v>1460</v>
      </c>
      <c r="O167" s="55">
        <v>1825</v>
      </c>
      <c r="P167" s="55">
        <v>2190</v>
      </c>
      <c r="Q167" s="57">
        <v>2.3290384453705478E-4</v>
      </c>
      <c r="R167" s="58">
        <v>538.24286827593176</v>
      </c>
      <c r="S167" s="58">
        <v>494.37779052884315</v>
      </c>
      <c r="T167" s="58">
        <v>454.08757676819511</v>
      </c>
      <c r="U167" s="58">
        <v>417.08088697641762</v>
      </c>
      <c r="V167" s="58">
        <v>383.09012441852684</v>
      </c>
      <c r="W167" s="60">
        <v>351.86950064029264</v>
      </c>
      <c r="X167" s="59">
        <f t="shared" si="15"/>
        <v>0.86408278399999994</v>
      </c>
      <c r="Y167" s="59">
        <f t="shared" si="16"/>
        <v>0.79366279195906553</v>
      </c>
      <c r="Z167" s="59">
        <f t="shared" si="17"/>
        <v>0.72898180475756247</v>
      </c>
      <c r="AA167" s="59">
        <f t="shared" si="18"/>
        <v>0.6695721117980814</v>
      </c>
      <c r="AB167" s="59">
        <f t="shared" si="19"/>
        <v>0.61500411940575472</v>
      </c>
      <c r="AC167" s="59">
        <f t="shared" si="20"/>
        <v>0.56488324442059223</v>
      </c>
      <c r="AD167" s="59">
        <f t="shared" si="21"/>
        <v>0.51884706095213962</v>
      </c>
    </row>
    <row r="168" spans="1:30" x14ac:dyDescent="0.25">
      <c r="A168" s="52" t="s">
        <v>1072</v>
      </c>
      <c r="B168" s="53">
        <v>40452</v>
      </c>
      <c r="C168" s="54">
        <v>4301350043</v>
      </c>
      <c r="D168" s="55">
        <v>364</v>
      </c>
      <c r="E168" s="55">
        <v>589</v>
      </c>
      <c r="F168" s="55" t="s">
        <v>18</v>
      </c>
      <c r="G168" s="55" t="s">
        <v>32</v>
      </c>
      <c r="H168" s="55">
        <v>40.0903899999999</v>
      </c>
      <c r="I168" s="56">
        <v>-110.17283</v>
      </c>
      <c r="J168" s="54">
        <v>589</v>
      </c>
      <c r="K168" s="55">
        <v>365</v>
      </c>
      <c r="L168" s="55">
        <v>730</v>
      </c>
      <c r="M168" s="55">
        <v>1095</v>
      </c>
      <c r="N168" s="55">
        <v>1460</v>
      </c>
      <c r="O168" s="55">
        <v>1825</v>
      </c>
      <c r="P168" s="55">
        <v>2190</v>
      </c>
      <c r="Q168" s="57">
        <v>2.3290384453705478E-4</v>
      </c>
      <c r="R168" s="58">
        <v>540.99837784048441</v>
      </c>
      <c r="S168" s="58">
        <v>496.90873484895667</v>
      </c>
      <c r="T168" s="58">
        <v>456.41225719533605</v>
      </c>
      <c r="U168" s="58">
        <v>419.21611336025592</v>
      </c>
      <c r="V168" s="58">
        <v>385.05133665957732</v>
      </c>
      <c r="W168" s="60">
        <v>353.67088033640334</v>
      </c>
      <c r="X168" s="59">
        <f t="shared" si="15"/>
        <v>0.868506416</v>
      </c>
      <c r="Y168" s="59">
        <f t="shared" si="16"/>
        <v>0.79772591205441923</v>
      </c>
      <c r="Z168" s="59">
        <f t="shared" si="17"/>
        <v>0.73271379351911992</v>
      </c>
      <c r="AA168" s="59">
        <f t="shared" si="18"/>
        <v>0.67299995537383961</v>
      </c>
      <c r="AB168" s="59">
        <f t="shared" si="19"/>
        <v>0.61815260465868516</v>
      </c>
      <c r="AC168" s="59">
        <f t="shared" si="20"/>
        <v>0.56777513816335978</v>
      </c>
      <c r="AD168" s="59">
        <f t="shared" si="21"/>
        <v>0.52150327457476153</v>
      </c>
    </row>
    <row r="169" spans="1:30" x14ac:dyDescent="0.25">
      <c r="A169" s="52" t="s">
        <v>386</v>
      </c>
      <c r="B169" s="53">
        <v>38353</v>
      </c>
      <c r="C169" s="54">
        <v>4301332613</v>
      </c>
      <c r="D169" s="55">
        <v>366</v>
      </c>
      <c r="E169" s="55">
        <v>594</v>
      </c>
      <c r="F169" s="55" t="s">
        <v>18</v>
      </c>
      <c r="G169" s="55" t="s">
        <v>32</v>
      </c>
      <c r="H169" s="55">
        <v>40.021769999999897</v>
      </c>
      <c r="I169" s="56">
        <v>-110.32442</v>
      </c>
      <c r="J169" s="54">
        <v>594</v>
      </c>
      <c r="K169" s="55">
        <v>365</v>
      </c>
      <c r="L169" s="55">
        <v>730</v>
      </c>
      <c r="M169" s="55">
        <v>1095</v>
      </c>
      <c r="N169" s="55">
        <v>1460</v>
      </c>
      <c r="O169" s="55">
        <v>1825</v>
      </c>
      <c r="P169" s="55">
        <v>2190</v>
      </c>
      <c r="Q169" s="57">
        <v>2.3290384453705478E-4</v>
      </c>
      <c r="R169" s="58">
        <v>545.59089378140527</v>
      </c>
      <c r="S169" s="58">
        <v>501.12697538247926</v>
      </c>
      <c r="T169" s="58">
        <v>460.28672457390428</v>
      </c>
      <c r="U169" s="58">
        <v>422.77482399998644</v>
      </c>
      <c r="V169" s="58">
        <v>388.32002372799479</v>
      </c>
      <c r="W169" s="60">
        <v>356.6731798299212</v>
      </c>
      <c r="X169" s="59">
        <f t="shared" si="15"/>
        <v>0.875879136</v>
      </c>
      <c r="Y169" s="59">
        <f t="shared" si="16"/>
        <v>0.8044977788800084</v>
      </c>
      <c r="Z169" s="59">
        <f t="shared" si="17"/>
        <v>0.73893377478838251</v>
      </c>
      <c r="AA169" s="59">
        <f t="shared" si="18"/>
        <v>0.67871302800010314</v>
      </c>
      <c r="AB169" s="59">
        <f t="shared" si="19"/>
        <v>0.62340008008023595</v>
      </c>
      <c r="AC169" s="59">
        <f t="shared" si="20"/>
        <v>0.57259496106797236</v>
      </c>
      <c r="AD169" s="59">
        <f t="shared" si="21"/>
        <v>0.52593029727913132</v>
      </c>
    </row>
    <row r="170" spans="1:30" x14ac:dyDescent="0.25">
      <c r="A170" s="52" t="s">
        <v>1113</v>
      </c>
      <c r="B170" s="53">
        <v>40497</v>
      </c>
      <c r="C170" s="54">
        <v>4301350376</v>
      </c>
      <c r="D170" s="55">
        <v>356</v>
      </c>
      <c r="E170" s="55">
        <v>594</v>
      </c>
      <c r="F170" s="55" t="s">
        <v>18</v>
      </c>
      <c r="G170" s="55" t="s">
        <v>32</v>
      </c>
      <c r="H170" s="55">
        <v>40.129350000000002</v>
      </c>
      <c r="I170" s="56">
        <v>-110.17297000000001</v>
      </c>
      <c r="J170" s="54">
        <v>594</v>
      </c>
      <c r="K170" s="55">
        <v>365</v>
      </c>
      <c r="L170" s="55">
        <v>730</v>
      </c>
      <c r="M170" s="55">
        <v>1095</v>
      </c>
      <c r="N170" s="55">
        <v>1460</v>
      </c>
      <c r="O170" s="55">
        <v>1825</v>
      </c>
      <c r="P170" s="55">
        <v>2190</v>
      </c>
      <c r="Q170" s="57">
        <v>2.3290384453705478E-4</v>
      </c>
      <c r="R170" s="58">
        <v>545.59089378140527</v>
      </c>
      <c r="S170" s="58">
        <v>501.12697538247926</v>
      </c>
      <c r="T170" s="58">
        <v>460.28672457390428</v>
      </c>
      <c r="U170" s="58">
        <v>422.77482399998644</v>
      </c>
      <c r="V170" s="58">
        <v>388.32002372799479</v>
      </c>
      <c r="W170" s="60">
        <v>356.6731798299212</v>
      </c>
      <c r="X170" s="59">
        <f t="shared" si="15"/>
        <v>0.875879136</v>
      </c>
      <c r="Y170" s="59">
        <f t="shared" si="16"/>
        <v>0.8044977788800084</v>
      </c>
      <c r="Z170" s="59">
        <f t="shared" si="17"/>
        <v>0.73893377478838251</v>
      </c>
      <c r="AA170" s="59">
        <f t="shared" si="18"/>
        <v>0.67871302800010314</v>
      </c>
      <c r="AB170" s="59">
        <f t="shared" si="19"/>
        <v>0.62340008008023595</v>
      </c>
      <c r="AC170" s="59">
        <f t="shared" si="20"/>
        <v>0.57259496106797236</v>
      </c>
      <c r="AD170" s="59">
        <f t="shared" si="21"/>
        <v>0.52593029727913132</v>
      </c>
    </row>
    <row r="171" spans="1:30" x14ac:dyDescent="0.25">
      <c r="A171" s="52" t="s">
        <v>864</v>
      </c>
      <c r="B171" s="53">
        <v>40165</v>
      </c>
      <c r="C171" s="54">
        <v>4301350008</v>
      </c>
      <c r="D171" s="55">
        <v>366</v>
      </c>
      <c r="E171" s="55">
        <v>595</v>
      </c>
      <c r="F171" s="55" t="s">
        <v>18</v>
      </c>
      <c r="G171" s="55" t="s">
        <v>32</v>
      </c>
      <c r="H171" s="55">
        <v>40.115389999999898</v>
      </c>
      <c r="I171" s="56">
        <v>-110.14098</v>
      </c>
      <c r="J171" s="54">
        <v>595</v>
      </c>
      <c r="K171" s="55">
        <v>365</v>
      </c>
      <c r="L171" s="55">
        <v>730</v>
      </c>
      <c r="M171" s="55">
        <v>1095</v>
      </c>
      <c r="N171" s="55">
        <v>1460</v>
      </c>
      <c r="O171" s="55">
        <v>1825</v>
      </c>
      <c r="P171" s="55">
        <v>2190</v>
      </c>
      <c r="Q171" s="57">
        <v>2.3290384453705478E-4</v>
      </c>
      <c r="R171" s="58">
        <v>546.50939696958949</v>
      </c>
      <c r="S171" s="58">
        <v>501.97062348918377</v>
      </c>
      <c r="T171" s="58">
        <v>461.06161804961789</v>
      </c>
      <c r="U171" s="58">
        <v>423.48656612793258</v>
      </c>
      <c r="V171" s="58">
        <v>388.97376114167827</v>
      </c>
      <c r="W171" s="60">
        <v>357.2736397286248</v>
      </c>
      <c r="X171" s="59">
        <f t="shared" si="15"/>
        <v>0.87735367999999991</v>
      </c>
      <c r="Y171" s="59">
        <f t="shared" si="16"/>
        <v>0.8058521522451263</v>
      </c>
      <c r="Z171" s="59">
        <f t="shared" si="17"/>
        <v>0.74017777104223492</v>
      </c>
      <c r="AA171" s="59">
        <f t="shared" si="18"/>
        <v>0.67985564252535569</v>
      </c>
      <c r="AB171" s="59">
        <f t="shared" si="19"/>
        <v>0.62444957516454613</v>
      </c>
      <c r="AC171" s="59">
        <f t="shared" si="20"/>
        <v>0.57355892564889477</v>
      </c>
      <c r="AD171" s="59">
        <f t="shared" si="21"/>
        <v>0.52681570182000526</v>
      </c>
    </row>
    <row r="172" spans="1:30" x14ac:dyDescent="0.25">
      <c r="A172" s="52" t="s">
        <v>1675</v>
      </c>
      <c r="B172" s="53">
        <v>41257</v>
      </c>
      <c r="C172" s="54">
        <v>4301351236</v>
      </c>
      <c r="D172" s="55">
        <v>21</v>
      </c>
      <c r="E172" s="55">
        <v>595</v>
      </c>
      <c r="F172" s="55" t="s">
        <v>18</v>
      </c>
      <c r="G172" s="55" t="s">
        <v>32</v>
      </c>
      <c r="H172" s="55">
        <v>40.073259999999898</v>
      </c>
      <c r="I172" s="56">
        <v>-110.44193</v>
      </c>
      <c r="J172" s="54">
        <v>595</v>
      </c>
      <c r="K172" s="55">
        <v>365</v>
      </c>
      <c r="L172" s="55">
        <v>730</v>
      </c>
      <c r="M172" s="55">
        <v>1095</v>
      </c>
      <c r="N172" s="55">
        <v>1460</v>
      </c>
      <c r="O172" s="55">
        <v>1825</v>
      </c>
      <c r="P172" s="55">
        <v>2190</v>
      </c>
      <c r="Q172" s="57">
        <v>2.3290384453705478E-4</v>
      </c>
      <c r="R172" s="58">
        <v>546.50939696958949</v>
      </c>
      <c r="S172" s="58">
        <v>501.97062348918377</v>
      </c>
      <c r="T172" s="58">
        <v>461.06161804961789</v>
      </c>
      <c r="U172" s="58">
        <v>423.48656612793258</v>
      </c>
      <c r="V172" s="58">
        <v>388.97376114167827</v>
      </c>
      <c r="W172" s="60">
        <v>357.2736397286248</v>
      </c>
      <c r="X172" s="59">
        <f t="shared" si="15"/>
        <v>0.87735367999999991</v>
      </c>
      <c r="Y172" s="59">
        <f t="shared" si="16"/>
        <v>0.8058521522451263</v>
      </c>
      <c r="Z172" s="59">
        <f t="shared" si="17"/>
        <v>0.74017777104223492</v>
      </c>
      <c r="AA172" s="59">
        <f t="shared" si="18"/>
        <v>0.67985564252535569</v>
      </c>
      <c r="AB172" s="59">
        <f t="shared" si="19"/>
        <v>0.62444957516454613</v>
      </c>
      <c r="AC172" s="59">
        <f t="shared" si="20"/>
        <v>0.57355892564889477</v>
      </c>
      <c r="AD172" s="59">
        <f t="shared" si="21"/>
        <v>0.52681570182000526</v>
      </c>
    </row>
    <row r="173" spans="1:30" x14ac:dyDescent="0.25">
      <c r="A173" s="52" t="s">
        <v>370</v>
      </c>
      <c r="B173" s="53">
        <v>38147</v>
      </c>
      <c r="C173" s="54">
        <v>4301332543</v>
      </c>
      <c r="D173" s="55">
        <v>366</v>
      </c>
      <c r="E173" s="55">
        <v>605</v>
      </c>
      <c r="F173" s="55" t="s">
        <v>18</v>
      </c>
      <c r="G173" s="55" t="s">
        <v>32</v>
      </c>
      <c r="H173" s="55">
        <v>40.019730000000003</v>
      </c>
      <c r="I173" s="56">
        <v>-110.31639</v>
      </c>
      <c r="J173" s="54">
        <v>605</v>
      </c>
      <c r="K173" s="55">
        <v>365</v>
      </c>
      <c r="L173" s="55">
        <v>730</v>
      </c>
      <c r="M173" s="55">
        <v>1095</v>
      </c>
      <c r="N173" s="55">
        <v>1460</v>
      </c>
      <c r="O173" s="55">
        <v>1825</v>
      </c>
      <c r="P173" s="55">
        <v>2190</v>
      </c>
      <c r="Q173" s="57">
        <v>2.3290384453705478E-4</v>
      </c>
      <c r="R173" s="58">
        <v>555.69442885143133</v>
      </c>
      <c r="S173" s="58">
        <v>510.40710455622889</v>
      </c>
      <c r="T173" s="58">
        <v>468.81055280675434</v>
      </c>
      <c r="U173" s="58">
        <v>430.60398740739362</v>
      </c>
      <c r="V173" s="58">
        <v>395.51113527851322</v>
      </c>
      <c r="W173" s="60">
        <v>363.27823871566051</v>
      </c>
      <c r="X173" s="59">
        <f t="shared" si="15"/>
        <v>0.89209911999999991</v>
      </c>
      <c r="Y173" s="59">
        <f t="shared" si="16"/>
        <v>0.81939588589630497</v>
      </c>
      <c r="Z173" s="59">
        <f t="shared" si="17"/>
        <v>0.7526177335807599</v>
      </c>
      <c r="AA173" s="59">
        <f t="shared" si="18"/>
        <v>0.69128178777788274</v>
      </c>
      <c r="AB173" s="59">
        <f t="shared" si="19"/>
        <v>0.63494452600764784</v>
      </c>
      <c r="AC173" s="59">
        <f t="shared" si="20"/>
        <v>0.58319857145811993</v>
      </c>
      <c r="AD173" s="59">
        <f t="shared" si="21"/>
        <v>0.53566974722874483</v>
      </c>
    </row>
    <row r="174" spans="1:30" x14ac:dyDescent="0.25">
      <c r="A174" s="52" t="s">
        <v>1169</v>
      </c>
      <c r="B174" s="53">
        <v>40556</v>
      </c>
      <c r="C174" s="54">
        <v>4301350383</v>
      </c>
      <c r="D174" s="55">
        <v>366</v>
      </c>
      <c r="E174" s="55">
        <v>605</v>
      </c>
      <c r="F174" s="55" t="s">
        <v>18</v>
      </c>
      <c r="G174" s="55" t="s">
        <v>32</v>
      </c>
      <c r="H174" s="55">
        <v>40.115250000000003</v>
      </c>
      <c r="I174" s="56">
        <v>-110.21606</v>
      </c>
      <c r="J174" s="54">
        <v>605</v>
      </c>
      <c r="K174" s="55">
        <v>365</v>
      </c>
      <c r="L174" s="55">
        <v>730</v>
      </c>
      <c r="M174" s="55">
        <v>1095</v>
      </c>
      <c r="N174" s="55">
        <v>1460</v>
      </c>
      <c r="O174" s="55">
        <v>1825</v>
      </c>
      <c r="P174" s="55">
        <v>2190</v>
      </c>
      <c r="Q174" s="57">
        <v>2.3290384453705478E-4</v>
      </c>
      <c r="R174" s="58">
        <v>555.69442885143133</v>
      </c>
      <c r="S174" s="58">
        <v>510.40710455622889</v>
      </c>
      <c r="T174" s="58">
        <v>468.81055280675434</v>
      </c>
      <c r="U174" s="58">
        <v>430.60398740739362</v>
      </c>
      <c r="V174" s="58">
        <v>395.51113527851322</v>
      </c>
      <c r="W174" s="60">
        <v>363.27823871566051</v>
      </c>
      <c r="X174" s="59">
        <f t="shared" si="15"/>
        <v>0.89209911999999991</v>
      </c>
      <c r="Y174" s="59">
        <f t="shared" si="16"/>
        <v>0.81939588589630497</v>
      </c>
      <c r="Z174" s="59">
        <f t="shared" si="17"/>
        <v>0.7526177335807599</v>
      </c>
      <c r="AA174" s="59">
        <f t="shared" si="18"/>
        <v>0.69128178777788274</v>
      </c>
      <c r="AB174" s="59">
        <f t="shared" si="19"/>
        <v>0.63494452600764784</v>
      </c>
      <c r="AC174" s="59">
        <f t="shared" si="20"/>
        <v>0.58319857145811993</v>
      </c>
      <c r="AD174" s="59">
        <f t="shared" si="21"/>
        <v>0.53566974722874483</v>
      </c>
    </row>
    <row r="175" spans="1:30" x14ac:dyDescent="0.25">
      <c r="A175" s="52" t="s">
        <v>374</v>
      </c>
      <c r="B175" s="53">
        <v>38219</v>
      </c>
      <c r="C175" s="54">
        <v>4301332439</v>
      </c>
      <c r="D175" s="55">
        <v>228</v>
      </c>
      <c r="E175" s="55">
        <v>606</v>
      </c>
      <c r="F175" s="55" t="s">
        <v>18</v>
      </c>
      <c r="G175" s="55" t="s">
        <v>32</v>
      </c>
      <c r="H175" s="55">
        <v>40.054139999999897</v>
      </c>
      <c r="I175" s="56">
        <v>-110.192939999999</v>
      </c>
      <c r="J175" s="54">
        <v>606</v>
      </c>
      <c r="K175" s="55">
        <v>365</v>
      </c>
      <c r="L175" s="55">
        <v>730</v>
      </c>
      <c r="M175" s="55">
        <v>1095</v>
      </c>
      <c r="N175" s="55">
        <v>1460</v>
      </c>
      <c r="O175" s="55">
        <v>1825</v>
      </c>
      <c r="P175" s="55">
        <v>2190</v>
      </c>
      <c r="Q175" s="57">
        <v>2.3290384453705478E-4</v>
      </c>
      <c r="R175" s="58">
        <v>556.61293203961554</v>
      </c>
      <c r="S175" s="58">
        <v>511.25075266293339</v>
      </c>
      <c r="T175" s="58">
        <v>469.58544628246796</v>
      </c>
      <c r="U175" s="58">
        <v>431.3157295353397</v>
      </c>
      <c r="V175" s="58">
        <v>396.1648726921967</v>
      </c>
      <c r="W175" s="60">
        <v>363.87869861436405</v>
      </c>
      <c r="X175" s="59">
        <f t="shared" si="15"/>
        <v>0.89357366399999993</v>
      </c>
      <c r="Y175" s="59">
        <f t="shared" si="16"/>
        <v>0.82075025926142287</v>
      </c>
      <c r="Z175" s="59">
        <f t="shared" si="17"/>
        <v>0.75386172983461242</v>
      </c>
      <c r="AA175" s="59">
        <f t="shared" si="18"/>
        <v>0.6924244023031354</v>
      </c>
      <c r="AB175" s="59">
        <f t="shared" si="19"/>
        <v>0.63599402109195791</v>
      </c>
      <c r="AC175" s="59">
        <f t="shared" si="20"/>
        <v>0.58416253603904245</v>
      </c>
      <c r="AD175" s="59">
        <f t="shared" si="21"/>
        <v>0.53655515176961877</v>
      </c>
    </row>
    <row r="176" spans="1:30" x14ac:dyDescent="0.25">
      <c r="A176" s="52" t="s">
        <v>832</v>
      </c>
      <c r="B176" s="53">
        <v>40077</v>
      </c>
      <c r="C176" s="54">
        <v>4301350020</v>
      </c>
      <c r="D176" s="55">
        <v>307</v>
      </c>
      <c r="E176" s="55">
        <v>610</v>
      </c>
      <c r="F176" s="55" t="s">
        <v>18</v>
      </c>
      <c r="G176" s="55" t="s">
        <v>32</v>
      </c>
      <c r="H176" s="55">
        <v>40.126399999999897</v>
      </c>
      <c r="I176" s="56">
        <v>-110.013319999999</v>
      </c>
      <c r="J176" s="54">
        <v>610</v>
      </c>
      <c r="K176" s="55">
        <v>365</v>
      </c>
      <c r="L176" s="55">
        <v>730</v>
      </c>
      <c r="M176" s="55">
        <v>1095</v>
      </c>
      <c r="N176" s="55">
        <v>1460</v>
      </c>
      <c r="O176" s="55">
        <v>1825</v>
      </c>
      <c r="P176" s="55">
        <v>2190</v>
      </c>
      <c r="Q176" s="57">
        <v>2.3290384453705478E-4</v>
      </c>
      <c r="R176" s="58">
        <v>560.28694479235219</v>
      </c>
      <c r="S176" s="58">
        <v>514.62534508975136</v>
      </c>
      <c r="T176" s="58">
        <v>472.68502018532257</v>
      </c>
      <c r="U176" s="58">
        <v>434.16269804712414</v>
      </c>
      <c r="V176" s="58">
        <v>398.7798223469307</v>
      </c>
      <c r="W176" s="60">
        <v>366.28053820917836</v>
      </c>
      <c r="X176" s="59">
        <f t="shared" si="15"/>
        <v>0.89947183999999991</v>
      </c>
      <c r="Y176" s="59">
        <f t="shared" si="16"/>
        <v>0.82616775272189413</v>
      </c>
      <c r="Z176" s="59">
        <f t="shared" si="17"/>
        <v>0.75883771485002227</v>
      </c>
      <c r="AA176" s="59">
        <f t="shared" si="18"/>
        <v>0.69699486040414627</v>
      </c>
      <c r="AB176" s="59">
        <f t="shared" si="19"/>
        <v>0.64019200142919863</v>
      </c>
      <c r="AC176" s="59">
        <f t="shared" si="20"/>
        <v>0.58801839436273251</v>
      </c>
      <c r="AD176" s="59">
        <f t="shared" si="21"/>
        <v>0.54009676993311473</v>
      </c>
    </row>
    <row r="177" spans="1:30" x14ac:dyDescent="0.25">
      <c r="A177" s="52" t="s">
        <v>989</v>
      </c>
      <c r="B177" s="53">
        <v>40368</v>
      </c>
      <c r="C177" s="54">
        <v>4301334140</v>
      </c>
      <c r="D177" s="55">
        <v>362</v>
      </c>
      <c r="E177" s="55">
        <v>615</v>
      </c>
      <c r="F177" s="55" t="s">
        <v>18</v>
      </c>
      <c r="G177" s="55" t="s">
        <v>32</v>
      </c>
      <c r="H177" s="55">
        <v>40.105730000000001</v>
      </c>
      <c r="I177" s="56">
        <v>-110.07905</v>
      </c>
      <c r="J177" s="54">
        <v>615</v>
      </c>
      <c r="K177" s="55">
        <v>365</v>
      </c>
      <c r="L177" s="55">
        <v>730</v>
      </c>
      <c r="M177" s="55">
        <v>1095</v>
      </c>
      <c r="N177" s="55">
        <v>1460</v>
      </c>
      <c r="O177" s="55">
        <v>1825</v>
      </c>
      <c r="P177" s="55">
        <v>2190</v>
      </c>
      <c r="Q177" s="57">
        <v>2.3290384453705478E-4</v>
      </c>
      <c r="R177" s="58">
        <v>564.87946073327316</v>
      </c>
      <c r="S177" s="58">
        <v>518.84358562327395</v>
      </c>
      <c r="T177" s="58">
        <v>476.5594875638908</v>
      </c>
      <c r="U177" s="58">
        <v>437.72140868685466</v>
      </c>
      <c r="V177" s="58">
        <v>402.04850941534812</v>
      </c>
      <c r="W177" s="60">
        <v>369.28283770269621</v>
      </c>
      <c r="X177" s="59">
        <f t="shared" si="15"/>
        <v>0.90684455999999991</v>
      </c>
      <c r="Y177" s="59">
        <f t="shared" si="16"/>
        <v>0.83293961954748352</v>
      </c>
      <c r="Z177" s="59">
        <f t="shared" si="17"/>
        <v>0.76505769611928487</v>
      </c>
      <c r="AA177" s="59">
        <f t="shared" si="18"/>
        <v>0.70270793303040979</v>
      </c>
      <c r="AB177" s="59">
        <f t="shared" si="19"/>
        <v>0.64543947685074943</v>
      </c>
      <c r="AC177" s="59">
        <f t="shared" si="20"/>
        <v>0.59283821726734509</v>
      </c>
      <c r="AD177" s="59">
        <f t="shared" si="21"/>
        <v>0.54452379263748452</v>
      </c>
    </row>
    <row r="178" spans="1:30" x14ac:dyDescent="0.25">
      <c r="A178" s="52" t="s">
        <v>398</v>
      </c>
      <c r="B178" s="53">
        <v>38519</v>
      </c>
      <c r="C178" s="54">
        <v>4301332437</v>
      </c>
      <c r="D178" s="55">
        <v>170</v>
      </c>
      <c r="E178" s="55">
        <v>618</v>
      </c>
      <c r="F178" s="55" t="s">
        <v>18</v>
      </c>
      <c r="G178" s="55" t="s">
        <v>32</v>
      </c>
      <c r="H178" s="55">
        <v>40.061790000000002</v>
      </c>
      <c r="I178" s="56">
        <v>-110.19244</v>
      </c>
      <c r="J178" s="54">
        <v>618</v>
      </c>
      <c r="K178" s="55">
        <v>365</v>
      </c>
      <c r="L178" s="55">
        <v>730</v>
      </c>
      <c r="M178" s="55">
        <v>1095</v>
      </c>
      <c r="N178" s="55">
        <v>1460</v>
      </c>
      <c r="O178" s="55">
        <v>1825</v>
      </c>
      <c r="P178" s="55">
        <v>2190</v>
      </c>
      <c r="Q178" s="57">
        <v>2.3290384453705478E-4</v>
      </c>
      <c r="R178" s="58">
        <v>567.6349702978257</v>
      </c>
      <c r="S178" s="58">
        <v>521.37452994338753</v>
      </c>
      <c r="T178" s="58">
        <v>478.88416799103169</v>
      </c>
      <c r="U178" s="58">
        <v>439.85663507069296</v>
      </c>
      <c r="V178" s="58">
        <v>404.0097216563986</v>
      </c>
      <c r="W178" s="60">
        <v>371.08421739880691</v>
      </c>
      <c r="X178" s="59">
        <f t="shared" si="15"/>
        <v>0.91126819199999998</v>
      </c>
      <c r="Y178" s="59">
        <f t="shared" si="16"/>
        <v>0.83700273964283711</v>
      </c>
      <c r="Z178" s="59">
        <f t="shared" si="17"/>
        <v>0.76878968488084243</v>
      </c>
      <c r="AA178" s="59">
        <f t="shared" si="18"/>
        <v>0.70613577660616778</v>
      </c>
      <c r="AB178" s="59">
        <f t="shared" si="19"/>
        <v>0.64858796210367986</v>
      </c>
      <c r="AC178" s="59">
        <f t="shared" si="20"/>
        <v>0.59573011101011264</v>
      </c>
      <c r="AD178" s="59">
        <f t="shared" si="21"/>
        <v>0.54718000626010632</v>
      </c>
    </row>
    <row r="179" spans="1:30" x14ac:dyDescent="0.25">
      <c r="A179" s="52" t="s">
        <v>474</v>
      </c>
      <c r="B179" s="53">
        <v>38986</v>
      </c>
      <c r="C179" s="54">
        <v>4301333152</v>
      </c>
      <c r="D179" s="55">
        <v>366</v>
      </c>
      <c r="E179" s="55">
        <v>621</v>
      </c>
      <c r="F179" s="55" t="s">
        <v>18</v>
      </c>
      <c r="G179" s="55" t="s">
        <v>32</v>
      </c>
      <c r="H179" s="55">
        <v>40.05536</v>
      </c>
      <c r="I179" s="56">
        <v>-110.53397</v>
      </c>
      <c r="J179" s="54">
        <v>621</v>
      </c>
      <c r="K179" s="55">
        <v>365</v>
      </c>
      <c r="L179" s="55">
        <v>730</v>
      </c>
      <c r="M179" s="55">
        <v>1095</v>
      </c>
      <c r="N179" s="55">
        <v>1460</v>
      </c>
      <c r="O179" s="55">
        <v>1825</v>
      </c>
      <c r="P179" s="55">
        <v>2190</v>
      </c>
      <c r="Q179" s="57">
        <v>2.3290384453705478E-4</v>
      </c>
      <c r="R179" s="58">
        <v>570.39047986237824</v>
      </c>
      <c r="S179" s="58">
        <v>523.90547426350099</v>
      </c>
      <c r="T179" s="58">
        <v>481.20884841817264</v>
      </c>
      <c r="U179" s="58">
        <v>441.99186145453132</v>
      </c>
      <c r="V179" s="58">
        <v>405.97093389744913</v>
      </c>
      <c r="W179" s="60">
        <v>372.88559709491761</v>
      </c>
      <c r="X179" s="59">
        <f t="shared" si="15"/>
        <v>0.91569182399999993</v>
      </c>
      <c r="Y179" s="59">
        <f t="shared" si="16"/>
        <v>0.84106585973819059</v>
      </c>
      <c r="Z179" s="59">
        <f t="shared" si="17"/>
        <v>0.77252167364239976</v>
      </c>
      <c r="AA179" s="59">
        <f t="shared" si="18"/>
        <v>0.70956362018192587</v>
      </c>
      <c r="AB179" s="59">
        <f t="shared" si="19"/>
        <v>0.6517364473566104</v>
      </c>
      <c r="AC179" s="59">
        <f t="shared" si="20"/>
        <v>0.59862200475288019</v>
      </c>
      <c r="AD179" s="59">
        <f t="shared" si="21"/>
        <v>0.54983621988272813</v>
      </c>
    </row>
    <row r="180" spans="1:30" x14ac:dyDescent="0.25">
      <c r="A180" s="52" t="s">
        <v>434</v>
      </c>
      <c r="B180" s="53">
        <v>38741</v>
      </c>
      <c r="C180" s="54">
        <v>4301330754</v>
      </c>
      <c r="D180" s="55">
        <v>364</v>
      </c>
      <c r="E180" s="55">
        <v>625</v>
      </c>
      <c r="F180" s="55" t="s">
        <v>18</v>
      </c>
      <c r="G180" s="55" t="s">
        <v>32</v>
      </c>
      <c r="H180" s="55">
        <v>40.079859999999897</v>
      </c>
      <c r="I180" s="56">
        <v>-110.13123</v>
      </c>
      <c r="J180" s="54">
        <v>625</v>
      </c>
      <c r="K180" s="55">
        <v>365</v>
      </c>
      <c r="L180" s="55">
        <v>730</v>
      </c>
      <c r="M180" s="55">
        <v>1095</v>
      </c>
      <c r="N180" s="55">
        <v>1460</v>
      </c>
      <c r="O180" s="55">
        <v>1825</v>
      </c>
      <c r="P180" s="55">
        <v>2190</v>
      </c>
      <c r="Q180" s="57">
        <v>2.3290384453705478E-4</v>
      </c>
      <c r="R180" s="58">
        <v>574.064492615115</v>
      </c>
      <c r="S180" s="58">
        <v>527.28006669031902</v>
      </c>
      <c r="T180" s="58">
        <v>484.30842232102719</v>
      </c>
      <c r="U180" s="58">
        <v>444.8388299663157</v>
      </c>
      <c r="V180" s="58">
        <v>408.58588355218308</v>
      </c>
      <c r="W180" s="60">
        <v>375.28743668973192</v>
      </c>
      <c r="X180" s="59">
        <f t="shared" si="15"/>
        <v>0.92158999999999991</v>
      </c>
      <c r="Y180" s="59">
        <f t="shared" si="16"/>
        <v>0.84648335319866208</v>
      </c>
      <c r="Z180" s="59">
        <f t="shared" si="17"/>
        <v>0.77749765865780973</v>
      </c>
      <c r="AA180" s="59">
        <f t="shared" si="18"/>
        <v>0.71413407828293674</v>
      </c>
      <c r="AB180" s="59">
        <f t="shared" si="19"/>
        <v>0.65593442769385102</v>
      </c>
      <c r="AC180" s="59">
        <f t="shared" si="20"/>
        <v>0.60247786307657025</v>
      </c>
      <c r="AD180" s="59">
        <f t="shared" si="21"/>
        <v>0.55337783804622409</v>
      </c>
    </row>
    <row r="181" spans="1:30" x14ac:dyDescent="0.25">
      <c r="A181" s="52" t="s">
        <v>776</v>
      </c>
      <c r="B181" s="53">
        <v>39913</v>
      </c>
      <c r="C181" s="54">
        <v>4304740271</v>
      </c>
      <c r="D181" s="55">
        <v>318</v>
      </c>
      <c r="E181" s="55">
        <v>625</v>
      </c>
      <c r="F181" s="55" t="s">
        <v>18</v>
      </c>
      <c r="G181" s="55" t="s">
        <v>19</v>
      </c>
      <c r="H181" s="55">
        <v>40.0933899999999</v>
      </c>
      <c r="I181" s="56">
        <v>-109.871849999999</v>
      </c>
      <c r="J181" s="54">
        <v>625</v>
      </c>
      <c r="K181" s="55">
        <v>365</v>
      </c>
      <c r="L181" s="55">
        <v>730</v>
      </c>
      <c r="M181" s="55">
        <v>1095</v>
      </c>
      <c r="N181" s="55">
        <v>1460</v>
      </c>
      <c r="O181" s="55">
        <v>1825</v>
      </c>
      <c r="P181" s="55">
        <v>2190</v>
      </c>
      <c r="Q181" s="57">
        <v>2.3290384453705478E-4</v>
      </c>
      <c r="R181" s="58">
        <v>574.064492615115</v>
      </c>
      <c r="S181" s="58">
        <v>527.28006669031902</v>
      </c>
      <c r="T181" s="58">
        <v>484.30842232102719</v>
      </c>
      <c r="U181" s="58">
        <v>444.8388299663157</v>
      </c>
      <c r="V181" s="58">
        <v>408.58588355218308</v>
      </c>
      <c r="W181" s="60">
        <v>375.28743668973192</v>
      </c>
      <c r="X181" s="59">
        <f t="shared" si="15"/>
        <v>0.92158999999999991</v>
      </c>
      <c r="Y181" s="59">
        <f t="shared" si="16"/>
        <v>0.84648335319866208</v>
      </c>
      <c r="Z181" s="59">
        <f t="shared" si="17"/>
        <v>0.77749765865780973</v>
      </c>
      <c r="AA181" s="59">
        <f t="shared" si="18"/>
        <v>0.71413407828293674</v>
      </c>
      <c r="AB181" s="59">
        <f t="shared" si="19"/>
        <v>0.65593442769385102</v>
      </c>
      <c r="AC181" s="59">
        <f t="shared" si="20"/>
        <v>0.60247786307657025</v>
      </c>
      <c r="AD181" s="59">
        <f t="shared" si="21"/>
        <v>0.55337783804622409</v>
      </c>
    </row>
    <row r="182" spans="1:30" x14ac:dyDescent="0.25">
      <c r="A182" s="52" t="s">
        <v>903</v>
      </c>
      <c r="B182" s="53">
        <v>40243</v>
      </c>
      <c r="C182" s="54">
        <v>4301334237</v>
      </c>
      <c r="D182" s="55">
        <v>366</v>
      </c>
      <c r="E182" s="55">
        <v>632</v>
      </c>
      <c r="F182" s="55" t="s">
        <v>18</v>
      </c>
      <c r="G182" s="55" t="s">
        <v>32</v>
      </c>
      <c r="H182" s="55">
        <v>40.12576</v>
      </c>
      <c r="I182" s="56">
        <v>-110.15922</v>
      </c>
      <c r="J182" s="54">
        <v>632</v>
      </c>
      <c r="K182" s="55">
        <v>365</v>
      </c>
      <c r="L182" s="55">
        <v>730</v>
      </c>
      <c r="M182" s="55">
        <v>1095</v>
      </c>
      <c r="N182" s="55">
        <v>1460</v>
      </c>
      <c r="O182" s="55">
        <v>1825</v>
      </c>
      <c r="P182" s="55">
        <v>2190</v>
      </c>
      <c r="Q182" s="57">
        <v>2.3290384453705478E-4</v>
      </c>
      <c r="R182" s="58">
        <v>580.4940149324043</v>
      </c>
      <c r="S182" s="58">
        <v>533.18560343725062</v>
      </c>
      <c r="T182" s="58">
        <v>489.7326766510227</v>
      </c>
      <c r="U182" s="58">
        <v>449.82102486193844</v>
      </c>
      <c r="V182" s="58">
        <v>413.1620454479675</v>
      </c>
      <c r="W182" s="60">
        <v>379.49065598065692</v>
      </c>
      <c r="X182" s="59">
        <f t="shared" si="15"/>
        <v>0.93191180799999995</v>
      </c>
      <c r="Y182" s="59">
        <f t="shared" si="16"/>
        <v>0.85596396675448716</v>
      </c>
      <c r="Z182" s="59">
        <f t="shared" si="17"/>
        <v>0.78620563243477726</v>
      </c>
      <c r="AA182" s="59">
        <f t="shared" si="18"/>
        <v>0.72213237995970558</v>
      </c>
      <c r="AB182" s="59">
        <f t="shared" si="19"/>
        <v>0.66328089328402218</v>
      </c>
      <c r="AC182" s="59">
        <f t="shared" si="20"/>
        <v>0.60922561514302775</v>
      </c>
      <c r="AD182" s="59">
        <f t="shared" si="21"/>
        <v>0.55957566983234175</v>
      </c>
    </row>
    <row r="183" spans="1:30" x14ac:dyDescent="0.25">
      <c r="A183" s="52" t="s">
        <v>1087</v>
      </c>
      <c r="B183" s="53">
        <v>40466</v>
      </c>
      <c r="C183" s="54">
        <v>4301350358</v>
      </c>
      <c r="D183" s="55">
        <v>366</v>
      </c>
      <c r="E183" s="55">
        <v>633</v>
      </c>
      <c r="F183" s="55" t="s">
        <v>18</v>
      </c>
      <c r="G183" s="55" t="s">
        <v>32</v>
      </c>
      <c r="H183" s="55">
        <v>40.121870000000001</v>
      </c>
      <c r="I183" s="56">
        <v>-110.19156</v>
      </c>
      <c r="J183" s="54">
        <v>633</v>
      </c>
      <c r="K183" s="55">
        <v>365</v>
      </c>
      <c r="L183" s="55">
        <v>730</v>
      </c>
      <c r="M183" s="55">
        <v>1095</v>
      </c>
      <c r="N183" s="55">
        <v>1460</v>
      </c>
      <c r="O183" s="55">
        <v>1825</v>
      </c>
      <c r="P183" s="55">
        <v>2190</v>
      </c>
      <c r="Q183" s="57">
        <v>2.3290384453705478E-4</v>
      </c>
      <c r="R183" s="58">
        <v>581.4125181205884</v>
      </c>
      <c r="S183" s="58">
        <v>534.02925154395518</v>
      </c>
      <c r="T183" s="58">
        <v>490.50757012673637</v>
      </c>
      <c r="U183" s="58">
        <v>450.53276698988458</v>
      </c>
      <c r="V183" s="58">
        <v>413.81578286165103</v>
      </c>
      <c r="W183" s="60">
        <v>380.09111587936047</v>
      </c>
      <c r="X183" s="59">
        <f t="shared" si="15"/>
        <v>0.93338635199999997</v>
      </c>
      <c r="Y183" s="59">
        <f t="shared" si="16"/>
        <v>0.85731834011960484</v>
      </c>
      <c r="Z183" s="59">
        <f t="shared" si="17"/>
        <v>0.78744962868862978</v>
      </c>
      <c r="AA183" s="59">
        <f t="shared" si="18"/>
        <v>0.72327499448495836</v>
      </c>
      <c r="AB183" s="59">
        <f t="shared" si="19"/>
        <v>0.66433038836833236</v>
      </c>
      <c r="AC183" s="59">
        <f t="shared" si="20"/>
        <v>0.61018957972395038</v>
      </c>
      <c r="AD183" s="59">
        <f t="shared" si="21"/>
        <v>0.56046107437321568</v>
      </c>
    </row>
    <row r="184" spans="1:30" x14ac:dyDescent="0.25">
      <c r="A184" s="52" t="s">
        <v>505</v>
      </c>
      <c r="B184" s="53">
        <v>39085</v>
      </c>
      <c r="C184" s="54">
        <v>4301332949</v>
      </c>
      <c r="D184" s="55">
        <v>357</v>
      </c>
      <c r="E184" s="55">
        <v>638</v>
      </c>
      <c r="F184" s="55" t="s">
        <v>18</v>
      </c>
      <c r="G184" s="55" t="s">
        <v>32</v>
      </c>
      <c r="H184" s="55">
        <v>40.000410000000002</v>
      </c>
      <c r="I184" s="56">
        <v>-110.17707</v>
      </c>
      <c r="J184" s="54">
        <v>638</v>
      </c>
      <c r="K184" s="55">
        <v>365</v>
      </c>
      <c r="L184" s="55">
        <v>730</v>
      </c>
      <c r="M184" s="55">
        <v>1095</v>
      </c>
      <c r="N184" s="55">
        <v>1460</v>
      </c>
      <c r="O184" s="55">
        <v>1825</v>
      </c>
      <c r="P184" s="55">
        <v>2190</v>
      </c>
      <c r="Q184" s="57">
        <v>2.3290384453705478E-4</v>
      </c>
      <c r="R184" s="58">
        <v>586.00503406150938</v>
      </c>
      <c r="S184" s="58">
        <v>538.24749207747766</v>
      </c>
      <c r="T184" s="58">
        <v>494.3820375053046</v>
      </c>
      <c r="U184" s="58">
        <v>454.0914776296151</v>
      </c>
      <c r="V184" s="58">
        <v>417.08446993006851</v>
      </c>
      <c r="W184" s="60">
        <v>383.09341537287833</v>
      </c>
      <c r="X184" s="59">
        <f t="shared" si="15"/>
        <v>0.94075907199999997</v>
      </c>
      <c r="Y184" s="59">
        <f t="shared" si="16"/>
        <v>0.86409020694519423</v>
      </c>
      <c r="Z184" s="59">
        <f t="shared" si="17"/>
        <v>0.79366960995789215</v>
      </c>
      <c r="AA184" s="59">
        <f t="shared" si="18"/>
        <v>0.72898806711122188</v>
      </c>
      <c r="AB184" s="59">
        <f t="shared" si="19"/>
        <v>0.66957786378988315</v>
      </c>
      <c r="AC184" s="59">
        <f t="shared" si="20"/>
        <v>0.61500940262856296</v>
      </c>
      <c r="AD184" s="59">
        <f t="shared" si="21"/>
        <v>0.56488809707758547</v>
      </c>
    </row>
    <row r="185" spans="1:30" x14ac:dyDescent="0.25">
      <c r="A185" s="52" t="s">
        <v>1051</v>
      </c>
      <c r="B185" s="53">
        <v>40432</v>
      </c>
      <c r="C185" s="54">
        <v>4301334180</v>
      </c>
      <c r="D185" s="55">
        <v>362</v>
      </c>
      <c r="E185" s="55">
        <v>645</v>
      </c>
      <c r="F185" s="55" t="s">
        <v>18</v>
      </c>
      <c r="G185" s="55" t="s">
        <v>32</v>
      </c>
      <c r="H185" s="55">
        <v>40.083880000000001</v>
      </c>
      <c r="I185" s="56">
        <v>-110.16421</v>
      </c>
      <c r="J185" s="54">
        <v>645</v>
      </c>
      <c r="K185" s="55">
        <v>365</v>
      </c>
      <c r="L185" s="55">
        <v>730</v>
      </c>
      <c r="M185" s="55">
        <v>1095</v>
      </c>
      <c r="N185" s="55">
        <v>1460</v>
      </c>
      <c r="O185" s="55">
        <v>1825</v>
      </c>
      <c r="P185" s="55">
        <v>2190</v>
      </c>
      <c r="Q185" s="57">
        <v>2.3290384453705478E-4</v>
      </c>
      <c r="R185" s="58">
        <v>592.43455637879867</v>
      </c>
      <c r="S185" s="58">
        <v>544.15302882440926</v>
      </c>
      <c r="T185" s="58">
        <v>499.8062918353001</v>
      </c>
      <c r="U185" s="58">
        <v>459.07367252523784</v>
      </c>
      <c r="V185" s="58">
        <v>421.66063182585293</v>
      </c>
      <c r="W185" s="60">
        <v>387.29663466380333</v>
      </c>
      <c r="X185" s="59">
        <f t="shared" si="15"/>
        <v>0.95108088000000002</v>
      </c>
      <c r="Y185" s="59">
        <f t="shared" si="16"/>
        <v>0.87357082050101931</v>
      </c>
      <c r="Z185" s="59">
        <f t="shared" si="17"/>
        <v>0.80237758373485968</v>
      </c>
      <c r="AA185" s="59">
        <f t="shared" si="18"/>
        <v>0.73698636878799073</v>
      </c>
      <c r="AB185" s="59">
        <f t="shared" si="19"/>
        <v>0.67692432938005431</v>
      </c>
      <c r="AC185" s="59">
        <f t="shared" si="20"/>
        <v>0.62175715469502046</v>
      </c>
      <c r="AD185" s="59">
        <f t="shared" si="21"/>
        <v>0.57108592886370324</v>
      </c>
    </row>
    <row r="186" spans="1:30" x14ac:dyDescent="0.25">
      <c r="A186" s="52" t="s">
        <v>373</v>
      </c>
      <c r="B186" s="53">
        <v>38214</v>
      </c>
      <c r="C186" s="54">
        <v>4301332540</v>
      </c>
      <c r="D186" s="55">
        <v>366</v>
      </c>
      <c r="E186" s="55">
        <v>648</v>
      </c>
      <c r="F186" s="55" t="s">
        <v>18</v>
      </c>
      <c r="G186" s="55" t="s">
        <v>32</v>
      </c>
      <c r="H186" s="55">
        <v>40.015700000000002</v>
      </c>
      <c r="I186" s="56">
        <v>-110.31872</v>
      </c>
      <c r="J186" s="54">
        <v>648</v>
      </c>
      <c r="K186" s="55">
        <v>365</v>
      </c>
      <c r="L186" s="55">
        <v>730</v>
      </c>
      <c r="M186" s="55">
        <v>1095</v>
      </c>
      <c r="N186" s="55">
        <v>1460</v>
      </c>
      <c r="O186" s="55">
        <v>1825</v>
      </c>
      <c r="P186" s="55">
        <v>2190</v>
      </c>
      <c r="Q186" s="57">
        <v>2.3290384453705478E-4</v>
      </c>
      <c r="R186" s="58">
        <v>595.19006594335121</v>
      </c>
      <c r="S186" s="58">
        <v>546.68397314452284</v>
      </c>
      <c r="T186" s="58">
        <v>502.13097226244099</v>
      </c>
      <c r="U186" s="58">
        <v>461.20889890907614</v>
      </c>
      <c r="V186" s="58">
        <v>423.62184406690341</v>
      </c>
      <c r="W186" s="60">
        <v>389.09801435991409</v>
      </c>
      <c r="X186" s="59">
        <f t="shared" si="15"/>
        <v>0.95550451199999997</v>
      </c>
      <c r="Y186" s="59">
        <f t="shared" si="16"/>
        <v>0.87763394059637279</v>
      </c>
      <c r="Z186" s="59">
        <f t="shared" si="17"/>
        <v>0.80610957249641724</v>
      </c>
      <c r="AA186" s="59">
        <f t="shared" si="18"/>
        <v>0.74041421236374871</v>
      </c>
      <c r="AB186" s="59">
        <f t="shared" si="19"/>
        <v>0.68007281463298475</v>
      </c>
      <c r="AC186" s="59">
        <f t="shared" si="20"/>
        <v>0.62464904843778801</v>
      </c>
      <c r="AD186" s="59">
        <f t="shared" si="21"/>
        <v>0.57374214248632516</v>
      </c>
    </row>
    <row r="187" spans="1:30" x14ac:dyDescent="0.25">
      <c r="A187" s="52" t="s">
        <v>1162</v>
      </c>
      <c r="B187" s="53">
        <v>40549</v>
      </c>
      <c r="C187" s="54">
        <v>4301334183</v>
      </c>
      <c r="D187" s="55">
        <v>366</v>
      </c>
      <c r="E187" s="55">
        <v>648</v>
      </c>
      <c r="F187" s="55" t="s">
        <v>18</v>
      </c>
      <c r="G187" s="55" t="s">
        <v>32</v>
      </c>
      <c r="H187" s="55">
        <v>40.087179999999897</v>
      </c>
      <c r="I187" s="56">
        <v>-110.164469999999</v>
      </c>
      <c r="J187" s="54">
        <v>648</v>
      </c>
      <c r="K187" s="55">
        <v>365</v>
      </c>
      <c r="L187" s="55">
        <v>730</v>
      </c>
      <c r="M187" s="55">
        <v>1095</v>
      </c>
      <c r="N187" s="55">
        <v>1460</v>
      </c>
      <c r="O187" s="55">
        <v>1825</v>
      </c>
      <c r="P187" s="55">
        <v>2190</v>
      </c>
      <c r="Q187" s="57">
        <v>2.3290384453705478E-4</v>
      </c>
      <c r="R187" s="58">
        <v>595.19006594335121</v>
      </c>
      <c r="S187" s="58">
        <v>546.68397314452284</v>
      </c>
      <c r="T187" s="58">
        <v>502.13097226244099</v>
      </c>
      <c r="U187" s="58">
        <v>461.20889890907614</v>
      </c>
      <c r="V187" s="58">
        <v>423.62184406690341</v>
      </c>
      <c r="W187" s="60">
        <v>389.09801435991409</v>
      </c>
      <c r="X187" s="59">
        <f t="shared" si="15"/>
        <v>0.95550451199999997</v>
      </c>
      <c r="Y187" s="59">
        <f t="shared" si="16"/>
        <v>0.87763394059637279</v>
      </c>
      <c r="Z187" s="59">
        <f t="shared" si="17"/>
        <v>0.80610957249641724</v>
      </c>
      <c r="AA187" s="59">
        <f t="shared" si="18"/>
        <v>0.74041421236374871</v>
      </c>
      <c r="AB187" s="59">
        <f t="shared" si="19"/>
        <v>0.68007281463298475</v>
      </c>
      <c r="AC187" s="59">
        <f t="shared" si="20"/>
        <v>0.62464904843778801</v>
      </c>
      <c r="AD187" s="59">
        <f t="shared" si="21"/>
        <v>0.57374214248632516</v>
      </c>
    </row>
    <row r="188" spans="1:30" x14ac:dyDescent="0.25">
      <c r="A188" s="52" t="s">
        <v>466</v>
      </c>
      <c r="B188" s="53">
        <v>38961</v>
      </c>
      <c r="C188" s="54">
        <v>4301332818</v>
      </c>
      <c r="D188" s="55">
        <v>362</v>
      </c>
      <c r="E188" s="55">
        <v>649</v>
      </c>
      <c r="F188" s="55" t="s">
        <v>18</v>
      </c>
      <c r="G188" s="55" t="s">
        <v>32</v>
      </c>
      <c r="H188" s="55">
        <v>40.017850000000003</v>
      </c>
      <c r="I188" s="56">
        <v>-110.17321</v>
      </c>
      <c r="J188" s="54">
        <v>649</v>
      </c>
      <c r="K188" s="55">
        <v>365</v>
      </c>
      <c r="L188" s="55">
        <v>730</v>
      </c>
      <c r="M188" s="55">
        <v>1095</v>
      </c>
      <c r="N188" s="55">
        <v>1460</v>
      </c>
      <c r="O188" s="55">
        <v>1825</v>
      </c>
      <c r="P188" s="55">
        <v>2190</v>
      </c>
      <c r="Q188" s="57">
        <v>2.3290384453705478E-4</v>
      </c>
      <c r="R188" s="58">
        <v>596.10856913153543</v>
      </c>
      <c r="S188" s="58">
        <v>547.52762125122729</v>
      </c>
      <c r="T188" s="58">
        <v>502.90586573815466</v>
      </c>
      <c r="U188" s="58">
        <v>461.92064103702222</v>
      </c>
      <c r="V188" s="58">
        <v>424.27558148058688</v>
      </c>
      <c r="W188" s="60">
        <v>389.69847425861764</v>
      </c>
      <c r="X188" s="59">
        <f t="shared" si="15"/>
        <v>0.95697905599999999</v>
      </c>
      <c r="Y188" s="59">
        <f t="shared" si="16"/>
        <v>0.8789883139614908</v>
      </c>
      <c r="Z188" s="59">
        <f t="shared" si="17"/>
        <v>0.80735356875026965</v>
      </c>
      <c r="AA188" s="59">
        <f t="shared" si="18"/>
        <v>0.74155682688900149</v>
      </c>
      <c r="AB188" s="59">
        <f t="shared" si="19"/>
        <v>0.68112230971729482</v>
      </c>
      <c r="AC188" s="59">
        <f t="shared" si="20"/>
        <v>0.62561301301871053</v>
      </c>
      <c r="AD188" s="59">
        <f t="shared" si="21"/>
        <v>0.57462754702719909</v>
      </c>
    </row>
    <row r="189" spans="1:30" x14ac:dyDescent="0.25">
      <c r="A189" s="52" t="s">
        <v>1150</v>
      </c>
      <c r="B189" s="53">
        <v>40530</v>
      </c>
      <c r="C189" s="54">
        <v>4301350379</v>
      </c>
      <c r="D189" s="55">
        <v>366</v>
      </c>
      <c r="E189" s="55">
        <v>649</v>
      </c>
      <c r="F189" s="55" t="s">
        <v>18</v>
      </c>
      <c r="G189" s="55" t="s">
        <v>32</v>
      </c>
      <c r="H189" s="55">
        <v>40.1295</v>
      </c>
      <c r="I189" s="56">
        <v>-110.19849000000001</v>
      </c>
      <c r="J189" s="54">
        <v>649</v>
      </c>
      <c r="K189" s="55">
        <v>365</v>
      </c>
      <c r="L189" s="55">
        <v>730</v>
      </c>
      <c r="M189" s="55">
        <v>1095</v>
      </c>
      <c r="N189" s="55">
        <v>1460</v>
      </c>
      <c r="O189" s="55">
        <v>1825</v>
      </c>
      <c r="P189" s="55">
        <v>2190</v>
      </c>
      <c r="Q189" s="57">
        <v>2.3290384453705478E-4</v>
      </c>
      <c r="R189" s="58">
        <v>596.10856913153543</v>
      </c>
      <c r="S189" s="58">
        <v>547.52762125122729</v>
      </c>
      <c r="T189" s="58">
        <v>502.90586573815466</v>
      </c>
      <c r="U189" s="58">
        <v>461.92064103702222</v>
      </c>
      <c r="V189" s="58">
        <v>424.27558148058688</v>
      </c>
      <c r="W189" s="60">
        <v>389.69847425861764</v>
      </c>
      <c r="X189" s="59">
        <f t="shared" si="15"/>
        <v>0.95697905599999999</v>
      </c>
      <c r="Y189" s="59">
        <f t="shared" si="16"/>
        <v>0.8789883139614908</v>
      </c>
      <c r="Z189" s="59">
        <f t="shared" si="17"/>
        <v>0.80735356875026965</v>
      </c>
      <c r="AA189" s="59">
        <f t="shared" si="18"/>
        <v>0.74155682688900149</v>
      </c>
      <c r="AB189" s="59">
        <f t="shared" si="19"/>
        <v>0.68112230971729482</v>
      </c>
      <c r="AC189" s="59">
        <f t="shared" si="20"/>
        <v>0.62561301301871053</v>
      </c>
      <c r="AD189" s="59">
        <f t="shared" si="21"/>
        <v>0.57462754702719909</v>
      </c>
    </row>
    <row r="190" spans="1:30" x14ac:dyDescent="0.25">
      <c r="A190" s="52" t="s">
        <v>164</v>
      </c>
      <c r="B190" s="53">
        <v>31130</v>
      </c>
      <c r="C190" s="54">
        <v>4301331022</v>
      </c>
      <c r="D190" s="55">
        <v>287</v>
      </c>
      <c r="E190" s="55">
        <v>654</v>
      </c>
      <c r="F190" s="55" t="s">
        <v>18</v>
      </c>
      <c r="G190" s="55" t="s">
        <v>32</v>
      </c>
      <c r="H190" s="55">
        <v>40.02561</v>
      </c>
      <c r="I190" s="56">
        <v>-110.12239</v>
      </c>
      <c r="J190" s="54">
        <v>654</v>
      </c>
      <c r="K190" s="55">
        <v>365</v>
      </c>
      <c r="L190" s="55">
        <v>730</v>
      </c>
      <c r="M190" s="55">
        <v>1095</v>
      </c>
      <c r="N190" s="55">
        <v>1460</v>
      </c>
      <c r="O190" s="55">
        <v>1825</v>
      </c>
      <c r="P190" s="55">
        <v>2190</v>
      </c>
      <c r="Q190" s="57">
        <v>2.3290384453705478E-4</v>
      </c>
      <c r="R190" s="58">
        <v>600.70108507245629</v>
      </c>
      <c r="S190" s="58">
        <v>551.74586178474988</v>
      </c>
      <c r="T190" s="58">
        <v>506.78033311672289</v>
      </c>
      <c r="U190" s="58">
        <v>465.47935167675274</v>
      </c>
      <c r="V190" s="58">
        <v>427.54426854900436</v>
      </c>
      <c r="W190" s="60">
        <v>392.70077375213549</v>
      </c>
      <c r="X190" s="59">
        <f t="shared" si="15"/>
        <v>0.96435177599999999</v>
      </c>
      <c r="Y190" s="59">
        <f t="shared" si="16"/>
        <v>0.88576018078707996</v>
      </c>
      <c r="Z190" s="59">
        <f t="shared" si="17"/>
        <v>0.81357355001953224</v>
      </c>
      <c r="AA190" s="59">
        <f t="shared" si="18"/>
        <v>0.74726989951526501</v>
      </c>
      <c r="AB190" s="59">
        <f t="shared" si="19"/>
        <v>0.68636978513884572</v>
      </c>
      <c r="AC190" s="59">
        <f t="shared" si="20"/>
        <v>0.63043283592332311</v>
      </c>
      <c r="AD190" s="59">
        <f t="shared" si="21"/>
        <v>0.57905456973156888</v>
      </c>
    </row>
    <row r="191" spans="1:30" x14ac:dyDescent="0.25">
      <c r="A191" s="52" t="s">
        <v>787</v>
      </c>
      <c r="B191" s="53">
        <v>39946</v>
      </c>
      <c r="C191" s="54">
        <v>4301334062</v>
      </c>
      <c r="D191" s="55">
        <v>280</v>
      </c>
      <c r="E191" s="55">
        <v>654</v>
      </c>
      <c r="F191" s="55" t="s">
        <v>18</v>
      </c>
      <c r="G191" s="55" t="s">
        <v>32</v>
      </c>
      <c r="H191" s="55">
        <v>40.115780000000001</v>
      </c>
      <c r="I191" s="56">
        <v>-110.02694</v>
      </c>
      <c r="J191" s="54">
        <v>654</v>
      </c>
      <c r="K191" s="55">
        <v>365</v>
      </c>
      <c r="L191" s="55">
        <v>730</v>
      </c>
      <c r="M191" s="55">
        <v>1095</v>
      </c>
      <c r="N191" s="55">
        <v>1460</v>
      </c>
      <c r="O191" s="55">
        <v>1825</v>
      </c>
      <c r="P191" s="55">
        <v>2190</v>
      </c>
      <c r="Q191" s="57">
        <v>2.3290384453705478E-4</v>
      </c>
      <c r="R191" s="58">
        <v>600.70108507245629</v>
      </c>
      <c r="S191" s="58">
        <v>551.74586178474988</v>
      </c>
      <c r="T191" s="58">
        <v>506.78033311672289</v>
      </c>
      <c r="U191" s="58">
        <v>465.47935167675274</v>
      </c>
      <c r="V191" s="58">
        <v>427.54426854900436</v>
      </c>
      <c r="W191" s="60">
        <v>392.70077375213549</v>
      </c>
      <c r="X191" s="59">
        <f t="shared" si="15"/>
        <v>0.96435177599999999</v>
      </c>
      <c r="Y191" s="59">
        <f t="shared" si="16"/>
        <v>0.88576018078707996</v>
      </c>
      <c r="Z191" s="59">
        <f t="shared" si="17"/>
        <v>0.81357355001953224</v>
      </c>
      <c r="AA191" s="59">
        <f t="shared" si="18"/>
        <v>0.74726989951526501</v>
      </c>
      <c r="AB191" s="59">
        <f t="shared" si="19"/>
        <v>0.68636978513884572</v>
      </c>
      <c r="AC191" s="59">
        <f t="shared" si="20"/>
        <v>0.63043283592332311</v>
      </c>
      <c r="AD191" s="59">
        <f t="shared" si="21"/>
        <v>0.57905456973156888</v>
      </c>
    </row>
    <row r="192" spans="1:30" x14ac:dyDescent="0.25">
      <c r="A192" s="52" t="s">
        <v>664</v>
      </c>
      <c r="B192" s="53">
        <v>39535</v>
      </c>
      <c r="C192" s="54">
        <v>4301333520</v>
      </c>
      <c r="D192" s="55">
        <v>292</v>
      </c>
      <c r="E192" s="55">
        <v>655</v>
      </c>
      <c r="F192" s="55" t="s">
        <v>18</v>
      </c>
      <c r="G192" s="55" t="s">
        <v>32</v>
      </c>
      <c r="H192" s="55">
        <v>40.065309999999897</v>
      </c>
      <c r="I192" s="56">
        <v>-110.145439999999</v>
      </c>
      <c r="J192" s="54">
        <v>655</v>
      </c>
      <c r="K192" s="55">
        <v>365</v>
      </c>
      <c r="L192" s="55">
        <v>730</v>
      </c>
      <c r="M192" s="55">
        <v>1095</v>
      </c>
      <c r="N192" s="55">
        <v>1460</v>
      </c>
      <c r="O192" s="55">
        <v>1825</v>
      </c>
      <c r="P192" s="55">
        <v>2190</v>
      </c>
      <c r="Q192" s="57">
        <v>2.3290384453705478E-4</v>
      </c>
      <c r="R192" s="58">
        <v>601.61958826064051</v>
      </c>
      <c r="S192" s="58">
        <v>552.58950989145444</v>
      </c>
      <c r="T192" s="58">
        <v>507.5552265924365</v>
      </c>
      <c r="U192" s="58">
        <v>466.19109380469888</v>
      </c>
      <c r="V192" s="58">
        <v>428.19800596268789</v>
      </c>
      <c r="W192" s="60">
        <v>393.30123365083904</v>
      </c>
      <c r="X192" s="59">
        <f t="shared" si="15"/>
        <v>0.96582632000000002</v>
      </c>
      <c r="Y192" s="59">
        <f t="shared" si="16"/>
        <v>0.88711455415219787</v>
      </c>
      <c r="Z192" s="59">
        <f t="shared" si="17"/>
        <v>0.81481754627338476</v>
      </c>
      <c r="AA192" s="59">
        <f t="shared" si="18"/>
        <v>0.74841251404051767</v>
      </c>
      <c r="AB192" s="59">
        <f t="shared" si="19"/>
        <v>0.6874192802231559</v>
      </c>
      <c r="AC192" s="59">
        <f t="shared" si="20"/>
        <v>0.63139680050424563</v>
      </c>
      <c r="AD192" s="59">
        <f t="shared" si="21"/>
        <v>0.57993997427244282</v>
      </c>
    </row>
    <row r="193" spans="1:30" x14ac:dyDescent="0.25">
      <c r="A193" s="52" t="s">
        <v>289</v>
      </c>
      <c r="B193" s="53">
        <v>35767</v>
      </c>
      <c r="C193" s="54">
        <v>4301331927</v>
      </c>
      <c r="D193" s="55">
        <v>340</v>
      </c>
      <c r="E193" s="55">
        <v>656</v>
      </c>
      <c r="F193" s="55" t="s">
        <v>18</v>
      </c>
      <c r="G193" s="55" t="s">
        <v>32</v>
      </c>
      <c r="H193" s="55">
        <v>40.061799999999899</v>
      </c>
      <c r="I193" s="56">
        <v>-110.18291000000001</v>
      </c>
      <c r="J193" s="54">
        <v>656</v>
      </c>
      <c r="K193" s="55">
        <v>365</v>
      </c>
      <c r="L193" s="55">
        <v>730</v>
      </c>
      <c r="M193" s="55">
        <v>1095</v>
      </c>
      <c r="N193" s="55">
        <v>1460</v>
      </c>
      <c r="O193" s="55">
        <v>1825</v>
      </c>
      <c r="P193" s="55">
        <v>2190</v>
      </c>
      <c r="Q193" s="57">
        <v>2.3290384453705478E-4</v>
      </c>
      <c r="R193" s="58">
        <v>602.53809144882473</v>
      </c>
      <c r="S193" s="58">
        <v>553.43315799815889</v>
      </c>
      <c r="T193" s="58">
        <v>508.33012006815017</v>
      </c>
      <c r="U193" s="58">
        <v>466.90283593264496</v>
      </c>
      <c r="V193" s="58">
        <v>428.85174337637136</v>
      </c>
      <c r="W193" s="60">
        <v>393.90169354954264</v>
      </c>
      <c r="X193" s="59">
        <f t="shared" si="15"/>
        <v>0.96730086399999993</v>
      </c>
      <c r="Y193" s="59">
        <f t="shared" si="16"/>
        <v>0.88846892751731577</v>
      </c>
      <c r="Z193" s="59">
        <f t="shared" si="17"/>
        <v>0.81606154252723717</v>
      </c>
      <c r="AA193" s="59">
        <f t="shared" si="18"/>
        <v>0.74955512856577033</v>
      </c>
      <c r="AB193" s="59">
        <f t="shared" si="19"/>
        <v>0.68846877530746597</v>
      </c>
      <c r="AC193" s="59">
        <f t="shared" si="20"/>
        <v>0.63236076508516814</v>
      </c>
      <c r="AD193" s="59">
        <f t="shared" si="21"/>
        <v>0.58082537881331675</v>
      </c>
    </row>
    <row r="194" spans="1:30" x14ac:dyDescent="0.25">
      <c r="A194" s="52" t="s">
        <v>435</v>
      </c>
      <c r="B194" s="53">
        <v>38750</v>
      </c>
      <c r="C194" s="54">
        <v>4301332754</v>
      </c>
      <c r="D194" s="55">
        <v>365</v>
      </c>
      <c r="E194" s="55">
        <v>658</v>
      </c>
      <c r="F194" s="55" t="s">
        <v>18</v>
      </c>
      <c r="G194" s="55" t="s">
        <v>32</v>
      </c>
      <c r="H194" s="55">
        <v>40.024900000000002</v>
      </c>
      <c r="I194" s="56">
        <v>-110.098</v>
      </c>
      <c r="J194" s="54">
        <v>658</v>
      </c>
      <c r="K194" s="55">
        <v>365</v>
      </c>
      <c r="L194" s="55">
        <v>730</v>
      </c>
      <c r="M194" s="55">
        <v>1095</v>
      </c>
      <c r="N194" s="55">
        <v>1460</v>
      </c>
      <c r="O194" s="55">
        <v>1825</v>
      </c>
      <c r="P194" s="55">
        <v>2190</v>
      </c>
      <c r="Q194" s="57">
        <v>2.3290384453705478E-4</v>
      </c>
      <c r="R194" s="58">
        <v>604.37509782519305</v>
      </c>
      <c r="S194" s="58">
        <v>555.1204542115679</v>
      </c>
      <c r="T194" s="58">
        <v>509.87990701957744</v>
      </c>
      <c r="U194" s="58">
        <v>468.32632018853718</v>
      </c>
      <c r="V194" s="58">
        <v>430.15921820373836</v>
      </c>
      <c r="W194" s="60">
        <v>395.10261334694979</v>
      </c>
      <c r="X194" s="59">
        <f t="shared" si="15"/>
        <v>0.97024995199999997</v>
      </c>
      <c r="Y194" s="59">
        <f t="shared" si="16"/>
        <v>0.89117767424755145</v>
      </c>
      <c r="Z194" s="59">
        <f t="shared" si="17"/>
        <v>0.8185495350349421</v>
      </c>
      <c r="AA194" s="59">
        <f t="shared" si="18"/>
        <v>0.75184035761627577</v>
      </c>
      <c r="AB194" s="59">
        <f t="shared" si="19"/>
        <v>0.69056776547608634</v>
      </c>
      <c r="AC194" s="59">
        <f t="shared" si="20"/>
        <v>0.63428869424701317</v>
      </c>
      <c r="AD194" s="59">
        <f t="shared" si="21"/>
        <v>0.58259618789506473</v>
      </c>
    </row>
    <row r="195" spans="1:30" x14ac:dyDescent="0.25">
      <c r="A195" s="52" t="s">
        <v>1019</v>
      </c>
      <c r="B195" s="53">
        <v>40393</v>
      </c>
      <c r="C195" s="54">
        <v>4301350290</v>
      </c>
      <c r="D195" s="55">
        <v>336</v>
      </c>
      <c r="E195" s="55">
        <v>660</v>
      </c>
      <c r="F195" s="55" t="s">
        <v>18</v>
      </c>
      <c r="G195" s="55" t="s">
        <v>32</v>
      </c>
      <c r="H195" s="55">
        <v>40.121989999999897</v>
      </c>
      <c r="I195" s="56">
        <v>-110.21159</v>
      </c>
      <c r="J195" s="54">
        <v>660</v>
      </c>
      <c r="K195" s="55">
        <v>365</v>
      </c>
      <c r="L195" s="55">
        <v>730</v>
      </c>
      <c r="M195" s="55">
        <v>1095</v>
      </c>
      <c r="N195" s="55">
        <v>1460</v>
      </c>
      <c r="O195" s="55">
        <v>1825</v>
      </c>
      <c r="P195" s="55">
        <v>2190</v>
      </c>
      <c r="Q195" s="57">
        <v>2.3290384453705478E-4</v>
      </c>
      <c r="R195" s="58">
        <v>606.21210420156137</v>
      </c>
      <c r="S195" s="58">
        <v>556.80775042497692</v>
      </c>
      <c r="T195" s="58">
        <v>511.42969397100472</v>
      </c>
      <c r="U195" s="58">
        <v>469.7498044444294</v>
      </c>
      <c r="V195" s="58">
        <v>431.46669303110531</v>
      </c>
      <c r="W195" s="60">
        <v>396.30353314435689</v>
      </c>
      <c r="X195" s="59">
        <f t="shared" si="15"/>
        <v>0.97319904000000002</v>
      </c>
      <c r="Y195" s="59">
        <f t="shared" si="16"/>
        <v>0.89388642097778703</v>
      </c>
      <c r="Z195" s="59">
        <f t="shared" si="17"/>
        <v>0.82103752754264714</v>
      </c>
      <c r="AA195" s="59">
        <f t="shared" si="18"/>
        <v>0.7541255866667812</v>
      </c>
      <c r="AB195" s="59">
        <f t="shared" si="19"/>
        <v>0.6926667556447067</v>
      </c>
      <c r="AC195" s="59">
        <f t="shared" si="20"/>
        <v>0.6362166234088581</v>
      </c>
      <c r="AD195" s="59">
        <f t="shared" si="21"/>
        <v>0.5843669969768126</v>
      </c>
    </row>
    <row r="196" spans="1:30" x14ac:dyDescent="0.25">
      <c r="A196" s="52" t="s">
        <v>955</v>
      </c>
      <c r="B196" s="53">
        <v>40319</v>
      </c>
      <c r="C196" s="54">
        <v>4301334174</v>
      </c>
      <c r="D196" s="55">
        <v>356</v>
      </c>
      <c r="E196" s="55">
        <v>665</v>
      </c>
      <c r="F196" s="55" t="s">
        <v>18</v>
      </c>
      <c r="G196" s="55" t="s">
        <v>32</v>
      </c>
      <c r="H196" s="55">
        <v>40.0907699999999</v>
      </c>
      <c r="I196" s="56">
        <v>-110.14490000000001</v>
      </c>
      <c r="J196" s="54">
        <v>665</v>
      </c>
      <c r="K196" s="55">
        <v>365</v>
      </c>
      <c r="L196" s="55">
        <v>730</v>
      </c>
      <c r="M196" s="55">
        <v>1095</v>
      </c>
      <c r="N196" s="55">
        <v>1460</v>
      </c>
      <c r="O196" s="55">
        <v>1825</v>
      </c>
      <c r="P196" s="55">
        <v>2190</v>
      </c>
      <c r="Q196" s="57">
        <v>2.3290384453705478E-4</v>
      </c>
      <c r="R196" s="58">
        <v>610.80462014248235</v>
      </c>
      <c r="S196" s="58">
        <v>561.02599095849951</v>
      </c>
      <c r="T196" s="58">
        <v>515.30416134957295</v>
      </c>
      <c r="U196" s="58">
        <v>473.30851508415992</v>
      </c>
      <c r="V196" s="58">
        <v>434.73538009952279</v>
      </c>
      <c r="W196" s="60">
        <v>399.30583263787474</v>
      </c>
      <c r="X196" s="59">
        <f t="shared" ref="X196:X259" si="22">E196*0.001474544</f>
        <v>0.98057176000000001</v>
      </c>
      <c r="Y196" s="59">
        <f t="shared" si="16"/>
        <v>0.90065828780337642</v>
      </c>
      <c r="Z196" s="59">
        <f t="shared" si="17"/>
        <v>0.82725750881190963</v>
      </c>
      <c r="AA196" s="59">
        <f t="shared" si="18"/>
        <v>0.75983865929304462</v>
      </c>
      <c r="AB196" s="59">
        <f t="shared" si="19"/>
        <v>0.6979142310662575</v>
      </c>
      <c r="AC196" s="59">
        <f t="shared" si="20"/>
        <v>0.64103644631347068</v>
      </c>
      <c r="AD196" s="59">
        <f t="shared" si="21"/>
        <v>0.58879401968118239</v>
      </c>
    </row>
    <row r="197" spans="1:30" x14ac:dyDescent="0.25">
      <c r="A197" s="52" t="s">
        <v>1693</v>
      </c>
      <c r="B197" s="52"/>
      <c r="C197" s="54">
        <v>4301330934</v>
      </c>
      <c r="D197" s="55">
        <v>301</v>
      </c>
      <c r="E197" s="55">
        <v>669</v>
      </c>
      <c r="F197" s="55" t="s">
        <v>18</v>
      </c>
      <c r="G197" s="55" t="s">
        <v>32</v>
      </c>
      <c r="H197" s="55">
        <v>40.076099999999897</v>
      </c>
      <c r="I197" s="56">
        <v>-110.17819</v>
      </c>
      <c r="J197" s="54">
        <v>669</v>
      </c>
      <c r="K197" s="55">
        <v>365</v>
      </c>
      <c r="L197" s="55">
        <v>730</v>
      </c>
      <c r="M197" s="55">
        <v>1095</v>
      </c>
      <c r="N197" s="55">
        <v>1460</v>
      </c>
      <c r="O197" s="55">
        <v>1825</v>
      </c>
      <c r="P197" s="55">
        <v>2190</v>
      </c>
      <c r="Q197" s="57">
        <v>2.3290384453705478E-4</v>
      </c>
      <c r="R197" s="58">
        <v>614.47863289521911</v>
      </c>
      <c r="S197" s="58">
        <v>564.40058338531753</v>
      </c>
      <c r="T197" s="58">
        <v>518.40373525242751</v>
      </c>
      <c r="U197" s="58">
        <v>476.15548359594436</v>
      </c>
      <c r="V197" s="58">
        <v>437.35032975425679</v>
      </c>
      <c r="W197" s="60">
        <v>401.70767223268905</v>
      </c>
      <c r="X197" s="59">
        <f t="shared" si="22"/>
        <v>0.98646993599999999</v>
      </c>
      <c r="Y197" s="59">
        <f t="shared" ref="Y197:Y260" si="23">R197*0.001474544</f>
        <v>0.90607578126384791</v>
      </c>
      <c r="Z197" s="59">
        <f t="shared" ref="Z197:Z260" si="24">S197*0.001474544</f>
        <v>0.83223349382731959</v>
      </c>
      <c r="AA197" s="59">
        <f t="shared" ref="AA197:AA260" si="25">T197*0.001474544</f>
        <v>0.76440911739405548</v>
      </c>
      <c r="AB197" s="59">
        <f t="shared" ref="AB197:AB260" si="26">U197*0.001474544</f>
        <v>0.70211221140349811</v>
      </c>
      <c r="AC197" s="59">
        <f t="shared" ref="AC197:AC260" si="27">V197*0.001474544</f>
        <v>0.64489230463716085</v>
      </c>
      <c r="AD197" s="59">
        <f t="shared" ref="AD197:AD260" si="28">W197*0.001474544</f>
        <v>0.59233563784467824</v>
      </c>
    </row>
    <row r="198" spans="1:30" x14ac:dyDescent="0.25">
      <c r="A198" s="52" t="s">
        <v>546</v>
      </c>
      <c r="B198" s="53">
        <v>39232</v>
      </c>
      <c r="C198" s="54">
        <v>4301333242</v>
      </c>
      <c r="D198" s="55">
        <v>366</v>
      </c>
      <c r="E198" s="55">
        <v>673</v>
      </c>
      <c r="F198" s="55" t="s">
        <v>18</v>
      </c>
      <c r="G198" s="55" t="s">
        <v>32</v>
      </c>
      <c r="H198" s="55">
        <v>40.117620000000002</v>
      </c>
      <c r="I198" s="56">
        <v>-110.00387000000001</v>
      </c>
      <c r="J198" s="54">
        <v>673</v>
      </c>
      <c r="K198" s="55">
        <v>365</v>
      </c>
      <c r="L198" s="55">
        <v>730</v>
      </c>
      <c r="M198" s="55">
        <v>1095</v>
      </c>
      <c r="N198" s="55">
        <v>1460</v>
      </c>
      <c r="O198" s="55">
        <v>1825</v>
      </c>
      <c r="P198" s="55">
        <v>2190</v>
      </c>
      <c r="Q198" s="57">
        <v>2.3290384453705478E-4</v>
      </c>
      <c r="R198" s="58">
        <v>618.15264564795586</v>
      </c>
      <c r="S198" s="58">
        <v>567.77517581213556</v>
      </c>
      <c r="T198" s="58">
        <v>521.50330915528207</v>
      </c>
      <c r="U198" s="58">
        <v>479.00245210772874</v>
      </c>
      <c r="V198" s="58">
        <v>439.96527940899074</v>
      </c>
      <c r="W198" s="60">
        <v>404.10951182750335</v>
      </c>
      <c r="X198" s="59">
        <f t="shared" si="22"/>
        <v>0.99236811199999997</v>
      </c>
      <c r="Y198" s="59">
        <f t="shared" si="23"/>
        <v>0.9114932747243194</v>
      </c>
      <c r="Z198" s="59">
        <f t="shared" si="24"/>
        <v>0.83720947884272956</v>
      </c>
      <c r="AA198" s="59">
        <f t="shared" si="25"/>
        <v>0.76897957549506624</v>
      </c>
      <c r="AB198" s="59">
        <f t="shared" si="26"/>
        <v>0.70631019174073872</v>
      </c>
      <c r="AC198" s="59">
        <f t="shared" si="27"/>
        <v>0.6487481629608508</v>
      </c>
      <c r="AD198" s="59">
        <f t="shared" si="28"/>
        <v>0.59587725600817409</v>
      </c>
    </row>
    <row r="199" spans="1:30" x14ac:dyDescent="0.25">
      <c r="A199" s="52" t="s">
        <v>33</v>
      </c>
      <c r="B199" s="53">
        <v>21883</v>
      </c>
      <c r="C199" s="54">
        <v>4301315320</v>
      </c>
      <c r="D199" s="55">
        <v>170</v>
      </c>
      <c r="E199" s="55">
        <v>681</v>
      </c>
      <c r="F199" s="55" t="s">
        <v>18</v>
      </c>
      <c r="G199" s="55" t="s">
        <v>32</v>
      </c>
      <c r="H199" s="55">
        <v>40.110019999999899</v>
      </c>
      <c r="I199" s="56">
        <v>-110.33503</v>
      </c>
      <c r="J199" s="54">
        <v>681</v>
      </c>
      <c r="K199" s="55">
        <v>365</v>
      </c>
      <c r="L199" s="55">
        <v>730</v>
      </c>
      <c r="M199" s="55">
        <v>1095</v>
      </c>
      <c r="N199" s="55">
        <v>1460</v>
      </c>
      <c r="O199" s="55">
        <v>1825</v>
      </c>
      <c r="P199" s="55">
        <v>2190</v>
      </c>
      <c r="Q199" s="57">
        <v>2.3290384453705478E-4</v>
      </c>
      <c r="R199" s="58">
        <v>625.50067115342927</v>
      </c>
      <c r="S199" s="58">
        <v>574.52436066577161</v>
      </c>
      <c r="T199" s="58">
        <v>527.7024569609913</v>
      </c>
      <c r="U199" s="58">
        <v>484.69638913129762</v>
      </c>
      <c r="V199" s="58">
        <v>445.19517871845869</v>
      </c>
      <c r="W199" s="60">
        <v>408.91319101713191</v>
      </c>
      <c r="X199" s="59">
        <f t="shared" si="22"/>
        <v>1.004164464</v>
      </c>
      <c r="Y199" s="59">
        <f t="shared" si="23"/>
        <v>0.92232826164526216</v>
      </c>
      <c r="Z199" s="59">
        <f t="shared" si="24"/>
        <v>0.84716144887354949</v>
      </c>
      <c r="AA199" s="59">
        <f t="shared" si="25"/>
        <v>0.77812049169708797</v>
      </c>
      <c r="AB199" s="59">
        <f t="shared" si="26"/>
        <v>0.71470615241522006</v>
      </c>
      <c r="AC199" s="59">
        <f t="shared" si="27"/>
        <v>0.65645987960823093</v>
      </c>
      <c r="AD199" s="59">
        <f t="shared" si="28"/>
        <v>0.60296049233516569</v>
      </c>
    </row>
    <row r="200" spans="1:30" x14ac:dyDescent="0.25">
      <c r="A200" s="52" t="s">
        <v>1155</v>
      </c>
      <c r="B200" s="53">
        <v>40546</v>
      </c>
      <c r="C200" s="54">
        <v>4301350392</v>
      </c>
      <c r="D200" s="55">
        <v>366</v>
      </c>
      <c r="E200" s="55">
        <v>684</v>
      </c>
      <c r="F200" s="55" t="s">
        <v>18</v>
      </c>
      <c r="G200" s="55" t="s">
        <v>32</v>
      </c>
      <c r="H200" s="55">
        <v>40.129620000000003</v>
      </c>
      <c r="I200" s="56">
        <v>-110.159319999999</v>
      </c>
      <c r="J200" s="54">
        <v>684</v>
      </c>
      <c r="K200" s="55">
        <v>365</v>
      </c>
      <c r="L200" s="55">
        <v>730</v>
      </c>
      <c r="M200" s="55">
        <v>1095</v>
      </c>
      <c r="N200" s="55">
        <v>1460</v>
      </c>
      <c r="O200" s="55">
        <v>1825</v>
      </c>
      <c r="P200" s="55">
        <v>2190</v>
      </c>
      <c r="Q200" s="57">
        <v>2.3290384453705478E-4</v>
      </c>
      <c r="R200" s="58">
        <v>628.25618071798181</v>
      </c>
      <c r="S200" s="58">
        <v>577.05530498588519</v>
      </c>
      <c r="T200" s="58">
        <v>530.02713738813213</v>
      </c>
      <c r="U200" s="58">
        <v>486.83161551513592</v>
      </c>
      <c r="V200" s="58">
        <v>447.15639095950917</v>
      </c>
      <c r="W200" s="60">
        <v>410.71457071324261</v>
      </c>
      <c r="X200" s="59">
        <f t="shared" si="22"/>
        <v>1.008588096</v>
      </c>
      <c r="Y200" s="59">
        <f t="shared" si="23"/>
        <v>0.92639138174061575</v>
      </c>
      <c r="Z200" s="59">
        <f t="shared" si="24"/>
        <v>0.85089343763510705</v>
      </c>
      <c r="AA200" s="59">
        <f t="shared" si="25"/>
        <v>0.78154833527284584</v>
      </c>
      <c r="AB200" s="59">
        <f t="shared" si="26"/>
        <v>0.71785463766815061</v>
      </c>
      <c r="AC200" s="59">
        <f t="shared" si="27"/>
        <v>0.65935177335099848</v>
      </c>
      <c r="AD200" s="59">
        <f t="shared" si="28"/>
        <v>0.6056167059577876</v>
      </c>
    </row>
    <row r="201" spans="1:30" x14ac:dyDescent="0.25">
      <c r="A201" s="52" t="s">
        <v>680</v>
      </c>
      <c r="B201" s="53">
        <v>39591</v>
      </c>
      <c r="C201" s="54">
        <v>4301332951</v>
      </c>
      <c r="D201" s="55">
        <v>358</v>
      </c>
      <c r="E201" s="55">
        <v>689</v>
      </c>
      <c r="F201" s="55" t="s">
        <v>18</v>
      </c>
      <c r="G201" s="55" t="s">
        <v>32</v>
      </c>
      <c r="H201" s="55">
        <v>39.996650000000002</v>
      </c>
      <c r="I201" s="56">
        <v>-110.17418000000001</v>
      </c>
      <c r="J201" s="54">
        <v>689</v>
      </c>
      <c r="K201" s="55">
        <v>365</v>
      </c>
      <c r="L201" s="55">
        <v>730</v>
      </c>
      <c r="M201" s="55">
        <v>1095</v>
      </c>
      <c r="N201" s="55">
        <v>1460</v>
      </c>
      <c r="O201" s="55">
        <v>1825</v>
      </c>
      <c r="P201" s="55">
        <v>2190</v>
      </c>
      <c r="Q201" s="57">
        <v>2.3290384453705478E-4</v>
      </c>
      <c r="R201" s="58">
        <v>632.84869665890278</v>
      </c>
      <c r="S201" s="58">
        <v>581.27354551940778</v>
      </c>
      <c r="T201" s="58">
        <v>533.90160476670042</v>
      </c>
      <c r="U201" s="58">
        <v>490.39032615486644</v>
      </c>
      <c r="V201" s="58">
        <v>450.42507802792665</v>
      </c>
      <c r="W201" s="60">
        <v>413.71687020676046</v>
      </c>
      <c r="X201" s="59">
        <f t="shared" si="22"/>
        <v>1.015960816</v>
      </c>
      <c r="Y201" s="59">
        <f t="shared" si="23"/>
        <v>0.93316324856620514</v>
      </c>
      <c r="Z201" s="59">
        <f t="shared" si="24"/>
        <v>0.85711341890436954</v>
      </c>
      <c r="AA201" s="59">
        <f t="shared" si="25"/>
        <v>0.78726140789910948</v>
      </c>
      <c r="AB201" s="59">
        <f t="shared" si="26"/>
        <v>0.7231021130897014</v>
      </c>
      <c r="AC201" s="59">
        <f t="shared" si="27"/>
        <v>0.66417159625561106</v>
      </c>
      <c r="AD201" s="59">
        <f t="shared" si="28"/>
        <v>0.61004372866215739</v>
      </c>
    </row>
    <row r="202" spans="1:30" x14ac:dyDescent="0.25">
      <c r="A202" s="52" t="s">
        <v>419</v>
      </c>
      <c r="B202" s="53">
        <v>38659</v>
      </c>
      <c r="C202" s="54">
        <v>4301332655</v>
      </c>
      <c r="D202" s="55">
        <v>364</v>
      </c>
      <c r="E202" s="55">
        <v>690</v>
      </c>
      <c r="F202" s="55" t="s">
        <v>18</v>
      </c>
      <c r="G202" s="55" t="s">
        <v>32</v>
      </c>
      <c r="H202" s="55">
        <v>40.032089999999897</v>
      </c>
      <c r="I202" s="56">
        <v>-110.06081</v>
      </c>
      <c r="J202" s="54">
        <v>690</v>
      </c>
      <c r="K202" s="55">
        <v>365</v>
      </c>
      <c r="L202" s="55">
        <v>730</v>
      </c>
      <c r="M202" s="55">
        <v>1095</v>
      </c>
      <c r="N202" s="55">
        <v>1460</v>
      </c>
      <c r="O202" s="55">
        <v>1825</v>
      </c>
      <c r="P202" s="55">
        <v>2190</v>
      </c>
      <c r="Q202" s="57">
        <v>2.3290384453705478E-4</v>
      </c>
      <c r="R202" s="58">
        <v>633.76719984708689</v>
      </c>
      <c r="S202" s="58">
        <v>582.11719362611223</v>
      </c>
      <c r="T202" s="58">
        <v>534.67649824241403</v>
      </c>
      <c r="U202" s="58">
        <v>491.10206828281252</v>
      </c>
      <c r="V202" s="58">
        <v>451.07881544161012</v>
      </c>
      <c r="W202" s="60">
        <v>414.31733010546407</v>
      </c>
      <c r="X202" s="59">
        <f t="shared" si="22"/>
        <v>1.0174353599999999</v>
      </c>
      <c r="Y202" s="59">
        <f t="shared" si="23"/>
        <v>0.93451762193132282</v>
      </c>
      <c r="Z202" s="59">
        <f t="shared" si="24"/>
        <v>0.85835741515822195</v>
      </c>
      <c r="AA202" s="59">
        <f t="shared" si="25"/>
        <v>0.78840402242436214</v>
      </c>
      <c r="AB202" s="59">
        <f t="shared" si="26"/>
        <v>0.72415160817401147</v>
      </c>
      <c r="AC202" s="59">
        <f t="shared" si="27"/>
        <v>0.66513556083653347</v>
      </c>
      <c r="AD202" s="59">
        <f t="shared" si="28"/>
        <v>0.61092913320303133</v>
      </c>
    </row>
    <row r="203" spans="1:30" x14ac:dyDescent="0.25">
      <c r="A203" s="52" t="s">
        <v>275</v>
      </c>
      <c r="B203" s="53">
        <v>35334</v>
      </c>
      <c r="C203" s="54">
        <v>4301331647</v>
      </c>
      <c r="D203" s="55">
        <v>366</v>
      </c>
      <c r="E203" s="55">
        <v>695</v>
      </c>
      <c r="F203" s="55" t="s">
        <v>18</v>
      </c>
      <c r="G203" s="55" t="s">
        <v>32</v>
      </c>
      <c r="H203" s="55">
        <v>40.020969999999899</v>
      </c>
      <c r="I203" s="56">
        <v>-110.1118</v>
      </c>
      <c r="J203" s="54">
        <v>695</v>
      </c>
      <c r="K203" s="55">
        <v>365</v>
      </c>
      <c r="L203" s="55">
        <v>730</v>
      </c>
      <c r="M203" s="55">
        <v>1095</v>
      </c>
      <c r="N203" s="55">
        <v>1460</v>
      </c>
      <c r="O203" s="55">
        <v>1825</v>
      </c>
      <c r="P203" s="55">
        <v>2190</v>
      </c>
      <c r="Q203" s="57">
        <v>2.3290384453705478E-4</v>
      </c>
      <c r="R203" s="58">
        <v>638.35971578800786</v>
      </c>
      <c r="S203" s="58">
        <v>586.33543415963481</v>
      </c>
      <c r="T203" s="58">
        <v>538.55096562098231</v>
      </c>
      <c r="U203" s="58">
        <v>494.66077892254305</v>
      </c>
      <c r="V203" s="58">
        <v>454.3475025100276</v>
      </c>
      <c r="W203" s="60">
        <v>417.31962959898192</v>
      </c>
      <c r="X203" s="59">
        <f t="shared" si="22"/>
        <v>1.0248080799999999</v>
      </c>
      <c r="Y203" s="59">
        <f t="shared" si="23"/>
        <v>0.94128948875691221</v>
      </c>
      <c r="Z203" s="59">
        <f t="shared" si="24"/>
        <v>0.86457739642748455</v>
      </c>
      <c r="AA203" s="59">
        <f t="shared" si="25"/>
        <v>0.79411709505062567</v>
      </c>
      <c r="AB203" s="59">
        <f t="shared" si="26"/>
        <v>0.72939908359556227</v>
      </c>
      <c r="AC203" s="59">
        <f t="shared" si="27"/>
        <v>0.66995538374114616</v>
      </c>
      <c r="AD203" s="59">
        <f t="shared" si="28"/>
        <v>0.61535615590740123</v>
      </c>
    </row>
    <row r="204" spans="1:30" x14ac:dyDescent="0.25">
      <c r="A204" s="52" t="s">
        <v>223</v>
      </c>
      <c r="B204" s="53">
        <v>33112</v>
      </c>
      <c r="C204" s="54">
        <v>4301331271</v>
      </c>
      <c r="D204" s="55">
        <v>172</v>
      </c>
      <c r="E204" s="55">
        <v>698</v>
      </c>
      <c r="F204" s="55" t="s">
        <v>18</v>
      </c>
      <c r="G204" s="55" t="s">
        <v>32</v>
      </c>
      <c r="H204" s="55">
        <v>40.072679999999899</v>
      </c>
      <c r="I204" s="56">
        <v>-110.11252</v>
      </c>
      <c r="J204" s="54">
        <v>698</v>
      </c>
      <c r="K204" s="55">
        <v>365</v>
      </c>
      <c r="L204" s="55">
        <v>730</v>
      </c>
      <c r="M204" s="55">
        <v>1095</v>
      </c>
      <c r="N204" s="55">
        <v>1460</v>
      </c>
      <c r="O204" s="55">
        <v>1825</v>
      </c>
      <c r="P204" s="55">
        <v>2190</v>
      </c>
      <c r="Q204" s="57">
        <v>2.3290384453705478E-4</v>
      </c>
      <c r="R204" s="58">
        <v>641.1152253525604</v>
      </c>
      <c r="S204" s="58">
        <v>588.86637847974839</v>
      </c>
      <c r="T204" s="58">
        <v>540.87564604812314</v>
      </c>
      <c r="U204" s="58">
        <v>496.7960053063814</v>
      </c>
      <c r="V204" s="58">
        <v>456.30871475107807</v>
      </c>
      <c r="W204" s="60">
        <v>419.12100929509262</v>
      </c>
      <c r="X204" s="59">
        <f t="shared" si="22"/>
        <v>1.0292317119999999</v>
      </c>
      <c r="Y204" s="59">
        <f t="shared" si="23"/>
        <v>0.9453526088522658</v>
      </c>
      <c r="Z204" s="59">
        <f t="shared" si="24"/>
        <v>0.8683093851890421</v>
      </c>
      <c r="AA204" s="59">
        <f t="shared" si="25"/>
        <v>0.79754493862638365</v>
      </c>
      <c r="AB204" s="59">
        <f t="shared" si="26"/>
        <v>0.73254756884849281</v>
      </c>
      <c r="AC204" s="59">
        <f t="shared" si="27"/>
        <v>0.6728472774839136</v>
      </c>
      <c r="AD204" s="59">
        <f t="shared" si="28"/>
        <v>0.61801236953002303</v>
      </c>
    </row>
    <row r="205" spans="1:30" x14ac:dyDescent="0.25">
      <c r="A205" s="52" t="s">
        <v>1069</v>
      </c>
      <c r="B205" s="53">
        <v>40449</v>
      </c>
      <c r="C205" s="54">
        <v>4301350362</v>
      </c>
      <c r="D205" s="55">
        <v>347</v>
      </c>
      <c r="E205" s="55">
        <v>699</v>
      </c>
      <c r="F205" s="55" t="s">
        <v>18</v>
      </c>
      <c r="G205" s="55" t="s">
        <v>32</v>
      </c>
      <c r="H205" s="55">
        <v>40.115090000000002</v>
      </c>
      <c r="I205" s="56">
        <v>-110.19738</v>
      </c>
      <c r="J205" s="54">
        <v>699</v>
      </c>
      <c r="K205" s="55">
        <v>365</v>
      </c>
      <c r="L205" s="55">
        <v>730</v>
      </c>
      <c r="M205" s="55">
        <v>1095</v>
      </c>
      <c r="N205" s="55">
        <v>1460</v>
      </c>
      <c r="O205" s="55">
        <v>1825</v>
      </c>
      <c r="P205" s="55">
        <v>2190</v>
      </c>
      <c r="Q205" s="57">
        <v>2.3290384453705478E-4</v>
      </c>
      <c r="R205" s="58">
        <v>642.03372854074462</v>
      </c>
      <c r="S205" s="58">
        <v>589.71002658645284</v>
      </c>
      <c r="T205" s="58">
        <v>541.65053952383687</v>
      </c>
      <c r="U205" s="58">
        <v>497.50774743432748</v>
      </c>
      <c r="V205" s="58">
        <v>456.96245216476154</v>
      </c>
      <c r="W205" s="60">
        <v>419.72146919379617</v>
      </c>
      <c r="X205" s="59">
        <f t="shared" si="22"/>
        <v>1.030706256</v>
      </c>
      <c r="Y205" s="59">
        <f t="shared" si="23"/>
        <v>0.9467069822173837</v>
      </c>
      <c r="Z205" s="59">
        <f t="shared" si="24"/>
        <v>0.86955338144289451</v>
      </c>
      <c r="AA205" s="59">
        <f t="shared" si="25"/>
        <v>0.79868755315163653</v>
      </c>
      <c r="AB205" s="59">
        <f t="shared" si="26"/>
        <v>0.733597063932803</v>
      </c>
      <c r="AC205" s="59">
        <f t="shared" si="27"/>
        <v>0.67381124206483611</v>
      </c>
      <c r="AD205" s="59">
        <f t="shared" si="28"/>
        <v>0.61889777407089697</v>
      </c>
    </row>
    <row r="206" spans="1:30" x14ac:dyDescent="0.25">
      <c r="A206" s="52" t="s">
        <v>667</v>
      </c>
      <c r="B206" s="53">
        <v>39542</v>
      </c>
      <c r="C206" s="54">
        <v>4301333339</v>
      </c>
      <c r="D206" s="55">
        <v>364</v>
      </c>
      <c r="E206" s="55">
        <v>700</v>
      </c>
      <c r="F206" s="55" t="s">
        <v>18</v>
      </c>
      <c r="G206" s="55" t="s">
        <v>32</v>
      </c>
      <c r="H206" s="55">
        <v>40.015000000000001</v>
      </c>
      <c r="I206" s="56">
        <v>-110.06496</v>
      </c>
      <c r="J206" s="54">
        <v>700</v>
      </c>
      <c r="K206" s="55">
        <v>365</v>
      </c>
      <c r="L206" s="55">
        <v>730</v>
      </c>
      <c r="M206" s="55">
        <v>1095</v>
      </c>
      <c r="N206" s="55">
        <v>1460</v>
      </c>
      <c r="O206" s="55">
        <v>1825</v>
      </c>
      <c r="P206" s="55">
        <v>2190</v>
      </c>
      <c r="Q206" s="57">
        <v>2.3290384453705478E-4</v>
      </c>
      <c r="R206" s="58">
        <v>642.95223172892884</v>
      </c>
      <c r="S206" s="58">
        <v>590.5536746931574</v>
      </c>
      <c r="T206" s="58">
        <v>542.42543299955048</v>
      </c>
      <c r="U206" s="58">
        <v>498.21948956227362</v>
      </c>
      <c r="V206" s="58">
        <v>457.61618957844502</v>
      </c>
      <c r="W206" s="60">
        <v>420.32192909249977</v>
      </c>
      <c r="X206" s="59">
        <f t="shared" si="22"/>
        <v>1.0321807999999999</v>
      </c>
      <c r="Y206" s="59">
        <f t="shared" si="23"/>
        <v>0.9480613555825016</v>
      </c>
      <c r="Z206" s="59">
        <f t="shared" si="24"/>
        <v>0.87079737769674703</v>
      </c>
      <c r="AA206" s="59">
        <f t="shared" si="25"/>
        <v>0.79983016767688908</v>
      </c>
      <c r="AB206" s="59">
        <f t="shared" si="26"/>
        <v>0.73464655901711318</v>
      </c>
      <c r="AC206" s="59">
        <f t="shared" si="27"/>
        <v>0.67477520664575863</v>
      </c>
      <c r="AD206" s="59">
        <f t="shared" si="28"/>
        <v>0.61978317861177101</v>
      </c>
    </row>
    <row r="207" spans="1:30" x14ac:dyDescent="0.25">
      <c r="A207" s="52" t="s">
        <v>555</v>
      </c>
      <c r="B207" s="53">
        <v>39247</v>
      </c>
      <c r="C207" s="54">
        <v>4301333175</v>
      </c>
      <c r="D207" s="55">
        <v>306</v>
      </c>
      <c r="E207" s="55">
        <v>702</v>
      </c>
      <c r="F207" s="55" t="s">
        <v>18</v>
      </c>
      <c r="G207" s="55" t="s">
        <v>32</v>
      </c>
      <c r="H207" s="55">
        <v>40.014760000000003</v>
      </c>
      <c r="I207" s="56">
        <v>-110.09847000000001</v>
      </c>
      <c r="J207" s="54">
        <v>702</v>
      </c>
      <c r="K207" s="55">
        <v>365</v>
      </c>
      <c r="L207" s="55">
        <v>730</v>
      </c>
      <c r="M207" s="55">
        <v>1095</v>
      </c>
      <c r="N207" s="55">
        <v>1460</v>
      </c>
      <c r="O207" s="55">
        <v>1825</v>
      </c>
      <c r="P207" s="55">
        <v>2190</v>
      </c>
      <c r="Q207" s="57">
        <v>2.3290384453705478E-4</v>
      </c>
      <c r="R207" s="58">
        <v>644.78923810529716</v>
      </c>
      <c r="S207" s="58">
        <v>592.24097090656642</v>
      </c>
      <c r="T207" s="58">
        <v>543.9752199509777</v>
      </c>
      <c r="U207" s="58">
        <v>499.64297381816579</v>
      </c>
      <c r="V207" s="58">
        <v>458.92366440581202</v>
      </c>
      <c r="W207" s="60">
        <v>421.52284888990692</v>
      </c>
      <c r="X207" s="59">
        <f t="shared" si="22"/>
        <v>1.0351298879999999</v>
      </c>
      <c r="Y207" s="59">
        <f t="shared" si="23"/>
        <v>0.95077010231273729</v>
      </c>
      <c r="Z207" s="59">
        <f t="shared" si="24"/>
        <v>0.87328537020445207</v>
      </c>
      <c r="AA207" s="59">
        <f t="shared" si="25"/>
        <v>0.8021153967273944</v>
      </c>
      <c r="AB207" s="59">
        <f t="shared" si="26"/>
        <v>0.73674554918573343</v>
      </c>
      <c r="AC207" s="59">
        <f t="shared" si="27"/>
        <v>0.67670313580760366</v>
      </c>
      <c r="AD207" s="59">
        <f t="shared" si="28"/>
        <v>0.62155398769351888</v>
      </c>
    </row>
    <row r="208" spans="1:30" x14ac:dyDescent="0.25">
      <c r="A208" s="52" t="s">
        <v>203</v>
      </c>
      <c r="B208" s="53">
        <v>31800</v>
      </c>
      <c r="C208" s="54">
        <v>4301331173</v>
      </c>
      <c r="D208" s="55">
        <v>336</v>
      </c>
      <c r="E208" s="55">
        <v>705</v>
      </c>
      <c r="F208" s="55" t="s">
        <v>18</v>
      </c>
      <c r="G208" s="55" t="s">
        <v>32</v>
      </c>
      <c r="H208" s="55">
        <v>40.18488</v>
      </c>
      <c r="I208" s="56">
        <v>-110.56115</v>
      </c>
      <c r="J208" s="54">
        <v>705</v>
      </c>
      <c r="K208" s="55">
        <v>365</v>
      </c>
      <c r="L208" s="55">
        <v>730</v>
      </c>
      <c r="M208" s="55">
        <v>1095</v>
      </c>
      <c r="N208" s="55">
        <v>1460</v>
      </c>
      <c r="O208" s="55">
        <v>1825</v>
      </c>
      <c r="P208" s="55">
        <v>2190</v>
      </c>
      <c r="Q208" s="57">
        <v>2.3290384453705478E-4</v>
      </c>
      <c r="R208" s="58">
        <v>647.5447476698497</v>
      </c>
      <c r="S208" s="58">
        <v>594.77191522667988</v>
      </c>
      <c r="T208" s="58">
        <v>546.29990037811865</v>
      </c>
      <c r="U208" s="58">
        <v>501.77820020200414</v>
      </c>
      <c r="V208" s="58">
        <v>460.88487664686249</v>
      </c>
      <c r="W208" s="60">
        <v>423.32422858601763</v>
      </c>
      <c r="X208" s="59">
        <f t="shared" si="22"/>
        <v>1.0395535199999999</v>
      </c>
      <c r="Y208" s="59">
        <f t="shared" si="23"/>
        <v>0.95483322240809076</v>
      </c>
      <c r="Z208" s="59">
        <f t="shared" si="24"/>
        <v>0.87701735896600941</v>
      </c>
      <c r="AA208" s="59">
        <f t="shared" si="25"/>
        <v>0.80554324030315261</v>
      </c>
      <c r="AB208" s="59">
        <f t="shared" si="26"/>
        <v>0.73989403443866397</v>
      </c>
      <c r="AC208" s="59">
        <f t="shared" si="27"/>
        <v>0.67959502955037121</v>
      </c>
      <c r="AD208" s="59">
        <f t="shared" si="28"/>
        <v>0.6242102013161408</v>
      </c>
    </row>
    <row r="209" spans="1:30" x14ac:dyDescent="0.25">
      <c r="A209" s="52" t="s">
        <v>820</v>
      </c>
      <c r="B209" s="53">
        <v>40038</v>
      </c>
      <c r="C209" s="54">
        <v>4301333425</v>
      </c>
      <c r="D209" s="55">
        <v>227</v>
      </c>
      <c r="E209" s="55">
        <v>706</v>
      </c>
      <c r="F209" s="55" t="s">
        <v>18</v>
      </c>
      <c r="G209" s="55" t="s">
        <v>32</v>
      </c>
      <c r="H209" s="55">
        <v>40.007300000000001</v>
      </c>
      <c r="I209" s="56">
        <v>-110.14525</v>
      </c>
      <c r="J209" s="54">
        <v>706</v>
      </c>
      <c r="K209" s="55">
        <v>365</v>
      </c>
      <c r="L209" s="55">
        <v>730</v>
      </c>
      <c r="M209" s="55">
        <v>1095</v>
      </c>
      <c r="N209" s="55">
        <v>1460</v>
      </c>
      <c r="O209" s="55">
        <v>1825</v>
      </c>
      <c r="P209" s="55">
        <v>2190</v>
      </c>
      <c r="Q209" s="57">
        <v>2.3290384453705478E-4</v>
      </c>
      <c r="R209" s="58">
        <v>648.46325085803392</v>
      </c>
      <c r="S209" s="58">
        <v>595.61556333338444</v>
      </c>
      <c r="T209" s="58">
        <v>547.07479385383238</v>
      </c>
      <c r="U209" s="58">
        <v>502.48994232995022</v>
      </c>
      <c r="V209" s="58">
        <v>461.53861406054602</v>
      </c>
      <c r="W209" s="60">
        <v>423.92468848472117</v>
      </c>
      <c r="X209" s="59">
        <f t="shared" si="22"/>
        <v>1.041028064</v>
      </c>
      <c r="Y209" s="59">
        <f t="shared" si="23"/>
        <v>0.95618759577320878</v>
      </c>
      <c r="Z209" s="59">
        <f t="shared" si="24"/>
        <v>0.87826135521986204</v>
      </c>
      <c r="AA209" s="59">
        <f t="shared" si="25"/>
        <v>0.80668585482840538</v>
      </c>
      <c r="AB209" s="59">
        <f t="shared" si="26"/>
        <v>0.74094352952297404</v>
      </c>
      <c r="AC209" s="59">
        <f t="shared" si="27"/>
        <v>0.68055899413129373</v>
      </c>
      <c r="AD209" s="59">
        <f t="shared" si="28"/>
        <v>0.62509560585701462</v>
      </c>
    </row>
    <row r="210" spans="1:30" x14ac:dyDescent="0.25">
      <c r="A210" s="52" t="s">
        <v>293</v>
      </c>
      <c r="B210" s="53">
        <v>35843</v>
      </c>
      <c r="C210" s="54">
        <v>4301331940</v>
      </c>
      <c r="D210" s="55">
        <v>357</v>
      </c>
      <c r="E210" s="55">
        <v>710</v>
      </c>
      <c r="F210" s="55" t="s">
        <v>18</v>
      </c>
      <c r="G210" s="55" t="s">
        <v>32</v>
      </c>
      <c r="H210" s="55">
        <v>40.089709999999897</v>
      </c>
      <c r="I210" s="56">
        <v>-110.21602</v>
      </c>
      <c r="J210" s="54">
        <v>710</v>
      </c>
      <c r="K210" s="55">
        <v>365</v>
      </c>
      <c r="L210" s="55">
        <v>730</v>
      </c>
      <c r="M210" s="55">
        <v>1095</v>
      </c>
      <c r="N210" s="55">
        <v>1460</v>
      </c>
      <c r="O210" s="55">
        <v>1825</v>
      </c>
      <c r="P210" s="55">
        <v>2190</v>
      </c>
      <c r="Q210" s="57">
        <v>2.3290384453705478E-4</v>
      </c>
      <c r="R210" s="58">
        <v>652.13726361077067</v>
      </c>
      <c r="S210" s="58">
        <v>598.99015576020247</v>
      </c>
      <c r="T210" s="58">
        <v>550.17436775668693</v>
      </c>
      <c r="U210" s="58">
        <v>505.33691084173466</v>
      </c>
      <c r="V210" s="58">
        <v>464.15356371527997</v>
      </c>
      <c r="W210" s="60">
        <v>426.32652807953548</v>
      </c>
      <c r="X210" s="59">
        <f t="shared" si="22"/>
        <v>1.0469262399999999</v>
      </c>
      <c r="Y210" s="59">
        <f t="shared" si="23"/>
        <v>0.96160508923368015</v>
      </c>
      <c r="Z210" s="59">
        <f t="shared" si="24"/>
        <v>0.88323734023527201</v>
      </c>
      <c r="AA210" s="59">
        <f t="shared" si="25"/>
        <v>0.81125631292941613</v>
      </c>
      <c r="AB210" s="59">
        <f t="shared" si="26"/>
        <v>0.74514150986021477</v>
      </c>
      <c r="AC210" s="59">
        <f t="shared" si="27"/>
        <v>0.68441485245498379</v>
      </c>
      <c r="AD210" s="59">
        <f t="shared" si="28"/>
        <v>0.62863722402051059</v>
      </c>
    </row>
    <row r="211" spans="1:30" x14ac:dyDescent="0.25">
      <c r="A211" s="52" t="s">
        <v>350</v>
      </c>
      <c r="B211" s="53">
        <v>37508</v>
      </c>
      <c r="C211" s="54">
        <v>4301332222</v>
      </c>
      <c r="D211" s="55">
        <v>348</v>
      </c>
      <c r="E211" s="55">
        <v>711</v>
      </c>
      <c r="F211" s="55" t="s">
        <v>18</v>
      </c>
      <c r="G211" s="55" t="s">
        <v>32</v>
      </c>
      <c r="H211" s="55">
        <v>40.079079999999898</v>
      </c>
      <c r="I211" s="56">
        <v>-110.14958</v>
      </c>
      <c r="J211" s="54">
        <v>711</v>
      </c>
      <c r="K211" s="55">
        <v>365</v>
      </c>
      <c r="L211" s="55">
        <v>730</v>
      </c>
      <c r="M211" s="55">
        <v>1095</v>
      </c>
      <c r="N211" s="55">
        <v>1460</v>
      </c>
      <c r="O211" s="55">
        <v>1825</v>
      </c>
      <c r="P211" s="55">
        <v>2190</v>
      </c>
      <c r="Q211" s="57">
        <v>2.3290384453705478E-4</v>
      </c>
      <c r="R211" s="58">
        <v>653.05576679895478</v>
      </c>
      <c r="S211" s="58">
        <v>599.83380386690692</v>
      </c>
      <c r="T211" s="58">
        <v>550.94926123240054</v>
      </c>
      <c r="U211" s="58">
        <v>506.04865296968075</v>
      </c>
      <c r="V211" s="58">
        <v>464.80730112896345</v>
      </c>
      <c r="W211" s="60">
        <v>426.92698797823903</v>
      </c>
      <c r="X211" s="59">
        <f t="shared" si="22"/>
        <v>1.048400784</v>
      </c>
      <c r="Y211" s="59">
        <f t="shared" si="23"/>
        <v>0.96295946259879794</v>
      </c>
      <c r="Z211" s="59">
        <f t="shared" si="24"/>
        <v>0.88448133648912441</v>
      </c>
      <c r="AA211" s="59">
        <f t="shared" si="25"/>
        <v>0.8123989274546688</v>
      </c>
      <c r="AB211" s="59">
        <f t="shared" si="26"/>
        <v>0.74619100494452495</v>
      </c>
      <c r="AC211" s="59">
        <f t="shared" si="27"/>
        <v>0.6853788170359062</v>
      </c>
      <c r="AD211" s="59">
        <f t="shared" si="28"/>
        <v>0.62952262856138441</v>
      </c>
    </row>
    <row r="212" spans="1:30" x14ac:dyDescent="0.25">
      <c r="A212" s="52" t="s">
        <v>1009</v>
      </c>
      <c r="B212" s="53">
        <v>40383</v>
      </c>
      <c r="C212" s="54">
        <v>4301350291</v>
      </c>
      <c r="D212" s="55">
        <v>366</v>
      </c>
      <c r="E212" s="55">
        <v>729</v>
      </c>
      <c r="F212" s="55" t="s">
        <v>18</v>
      </c>
      <c r="G212" s="55" t="s">
        <v>32</v>
      </c>
      <c r="H212" s="55">
        <v>40.10801</v>
      </c>
      <c r="I212" s="56">
        <v>-110.21092</v>
      </c>
      <c r="J212" s="54">
        <v>729</v>
      </c>
      <c r="K212" s="55">
        <v>365</v>
      </c>
      <c r="L212" s="55">
        <v>730</v>
      </c>
      <c r="M212" s="55">
        <v>1095</v>
      </c>
      <c r="N212" s="55">
        <v>1460</v>
      </c>
      <c r="O212" s="55">
        <v>1825</v>
      </c>
      <c r="P212" s="55">
        <v>2190</v>
      </c>
      <c r="Q212" s="57">
        <v>2.3290384453705478E-4</v>
      </c>
      <c r="R212" s="58">
        <v>669.58882418627013</v>
      </c>
      <c r="S212" s="58">
        <v>615.01946978758815</v>
      </c>
      <c r="T212" s="58">
        <v>564.89734379524612</v>
      </c>
      <c r="U212" s="58">
        <v>518.86001127271061</v>
      </c>
      <c r="V212" s="58">
        <v>476.57457457526635</v>
      </c>
      <c r="W212" s="60">
        <v>437.73526615490334</v>
      </c>
      <c r="X212" s="59">
        <f t="shared" si="22"/>
        <v>1.074942576</v>
      </c>
      <c r="Y212" s="59">
        <f t="shared" si="23"/>
        <v>0.98733818317091948</v>
      </c>
      <c r="Z212" s="59">
        <f t="shared" si="24"/>
        <v>0.90687326905846932</v>
      </c>
      <c r="AA212" s="59">
        <f t="shared" si="25"/>
        <v>0.83296598890921736</v>
      </c>
      <c r="AB212" s="59">
        <f t="shared" si="26"/>
        <v>0.76508191646210777</v>
      </c>
      <c r="AC212" s="59">
        <f t="shared" si="27"/>
        <v>0.70273017949251149</v>
      </c>
      <c r="AD212" s="59">
        <f t="shared" si="28"/>
        <v>0.6454599102971158</v>
      </c>
    </row>
    <row r="213" spans="1:30" x14ac:dyDescent="0.25">
      <c r="A213" s="52" t="s">
        <v>1118</v>
      </c>
      <c r="B213" s="53">
        <v>40502</v>
      </c>
      <c r="C213" s="54">
        <v>4301350143</v>
      </c>
      <c r="D213" s="55">
        <v>288</v>
      </c>
      <c r="E213" s="55">
        <v>732</v>
      </c>
      <c r="F213" s="55" t="s">
        <v>18</v>
      </c>
      <c r="G213" s="55" t="s">
        <v>32</v>
      </c>
      <c r="H213" s="55">
        <v>40.091700000000003</v>
      </c>
      <c r="I213" s="56">
        <v>-110.1173</v>
      </c>
      <c r="J213" s="54">
        <v>732</v>
      </c>
      <c r="K213" s="55">
        <v>365</v>
      </c>
      <c r="L213" s="55">
        <v>730</v>
      </c>
      <c r="M213" s="55">
        <v>1095</v>
      </c>
      <c r="N213" s="55">
        <v>1460</v>
      </c>
      <c r="O213" s="55">
        <v>1825</v>
      </c>
      <c r="P213" s="55">
        <v>2190</v>
      </c>
      <c r="Q213" s="57">
        <v>2.3290384453705478E-4</v>
      </c>
      <c r="R213" s="58">
        <v>672.34433375082267</v>
      </c>
      <c r="S213" s="58">
        <v>617.55041410770173</v>
      </c>
      <c r="T213" s="58">
        <v>567.22202422238706</v>
      </c>
      <c r="U213" s="58">
        <v>520.99523765654897</v>
      </c>
      <c r="V213" s="58">
        <v>478.53578681631683</v>
      </c>
      <c r="W213" s="60">
        <v>439.53664585101404</v>
      </c>
      <c r="X213" s="59">
        <f t="shared" si="22"/>
        <v>1.0793662079999999</v>
      </c>
      <c r="Y213" s="59">
        <f t="shared" si="23"/>
        <v>0.99140130326627307</v>
      </c>
      <c r="Z213" s="59">
        <f t="shared" si="24"/>
        <v>0.91060525782002688</v>
      </c>
      <c r="AA213" s="59">
        <f t="shared" si="25"/>
        <v>0.83639383248497545</v>
      </c>
      <c r="AB213" s="59">
        <f t="shared" si="26"/>
        <v>0.76823040171503831</v>
      </c>
      <c r="AC213" s="59">
        <f t="shared" si="27"/>
        <v>0.70562207323527903</v>
      </c>
      <c r="AD213" s="59">
        <f t="shared" si="28"/>
        <v>0.64811612391973761</v>
      </c>
    </row>
    <row r="214" spans="1:30" x14ac:dyDescent="0.25">
      <c r="A214" s="52" t="s">
        <v>563</v>
      </c>
      <c r="B214" s="53">
        <v>39258</v>
      </c>
      <c r="C214" s="54">
        <v>4301333136</v>
      </c>
      <c r="D214" s="55">
        <v>243</v>
      </c>
      <c r="E214" s="55">
        <v>735</v>
      </c>
      <c r="F214" s="55" t="s">
        <v>18</v>
      </c>
      <c r="G214" s="55" t="s">
        <v>32</v>
      </c>
      <c r="H214" s="55">
        <v>40.025530000000003</v>
      </c>
      <c r="I214" s="56">
        <v>-110.11320000000001</v>
      </c>
      <c r="J214" s="54">
        <v>735</v>
      </c>
      <c r="K214" s="55">
        <v>365</v>
      </c>
      <c r="L214" s="55">
        <v>730</v>
      </c>
      <c r="M214" s="55">
        <v>1095</v>
      </c>
      <c r="N214" s="55">
        <v>1460</v>
      </c>
      <c r="O214" s="55">
        <v>1825</v>
      </c>
      <c r="P214" s="55">
        <v>2190</v>
      </c>
      <c r="Q214" s="57">
        <v>2.3290384453705478E-4</v>
      </c>
      <c r="R214" s="58">
        <v>675.09984331537521</v>
      </c>
      <c r="S214" s="58">
        <v>620.08135842781519</v>
      </c>
      <c r="T214" s="58">
        <v>569.54670464952801</v>
      </c>
      <c r="U214" s="58">
        <v>523.13046404038732</v>
      </c>
      <c r="V214" s="58">
        <v>480.4969990573673</v>
      </c>
      <c r="W214" s="60">
        <v>441.33802554712474</v>
      </c>
      <c r="X214" s="59">
        <f t="shared" si="22"/>
        <v>1.0837898399999999</v>
      </c>
      <c r="Y214" s="59">
        <f t="shared" si="23"/>
        <v>0.99546442336162655</v>
      </c>
      <c r="Z214" s="59">
        <f t="shared" si="24"/>
        <v>0.91433724658158433</v>
      </c>
      <c r="AA214" s="59">
        <f t="shared" si="25"/>
        <v>0.83982167606073355</v>
      </c>
      <c r="AB214" s="59">
        <f t="shared" si="26"/>
        <v>0.77137888696796886</v>
      </c>
      <c r="AC214" s="59">
        <f t="shared" si="27"/>
        <v>0.70851396697804658</v>
      </c>
      <c r="AD214" s="59">
        <f t="shared" si="28"/>
        <v>0.65077233754235952</v>
      </c>
    </row>
    <row r="215" spans="1:30" x14ac:dyDescent="0.25">
      <c r="A215" s="52" t="s">
        <v>29</v>
      </c>
      <c r="B215" s="53">
        <v>18502</v>
      </c>
      <c r="C215" s="54">
        <v>4304715589</v>
      </c>
      <c r="D215" s="55">
        <v>87</v>
      </c>
      <c r="E215" s="55">
        <v>736</v>
      </c>
      <c r="F215" s="55" t="s">
        <v>18</v>
      </c>
      <c r="G215" s="55" t="s">
        <v>19</v>
      </c>
      <c r="H215" s="55">
        <v>40.342550000000003</v>
      </c>
      <c r="I215" s="56">
        <v>-109.76427</v>
      </c>
      <c r="J215" s="54">
        <v>736</v>
      </c>
      <c r="K215" s="55">
        <v>365</v>
      </c>
      <c r="L215" s="55">
        <v>730</v>
      </c>
      <c r="M215" s="55">
        <v>1095</v>
      </c>
      <c r="N215" s="55">
        <v>1460</v>
      </c>
      <c r="O215" s="55">
        <v>1825</v>
      </c>
      <c r="P215" s="55">
        <v>2190</v>
      </c>
      <c r="Q215" s="57">
        <v>2.3290384453705478E-4</v>
      </c>
      <c r="R215" s="58">
        <v>676.01834650355943</v>
      </c>
      <c r="S215" s="58">
        <v>620.92500653451975</v>
      </c>
      <c r="T215" s="58">
        <v>570.32159812524162</v>
      </c>
      <c r="U215" s="58">
        <v>523.84220616833341</v>
      </c>
      <c r="V215" s="58">
        <v>481.15073647105078</v>
      </c>
      <c r="W215" s="60">
        <v>441.93848544582829</v>
      </c>
      <c r="X215" s="59">
        <f t="shared" si="22"/>
        <v>1.085264384</v>
      </c>
      <c r="Y215" s="59">
        <f t="shared" si="23"/>
        <v>0.99681879672674445</v>
      </c>
      <c r="Z215" s="59">
        <f t="shared" si="24"/>
        <v>0.91558124283543685</v>
      </c>
      <c r="AA215" s="59">
        <f t="shared" si="25"/>
        <v>0.84096429058598621</v>
      </c>
      <c r="AB215" s="59">
        <f t="shared" si="26"/>
        <v>0.77242838205227893</v>
      </c>
      <c r="AC215" s="59">
        <f t="shared" si="27"/>
        <v>0.7094779315589691</v>
      </c>
      <c r="AD215" s="59">
        <f t="shared" si="28"/>
        <v>0.65165774208323346</v>
      </c>
    </row>
    <row r="216" spans="1:30" x14ac:dyDescent="0.25">
      <c r="A216" s="52" t="s">
        <v>1055</v>
      </c>
      <c r="B216" s="53">
        <v>40436</v>
      </c>
      <c r="C216" s="54">
        <v>4301332451</v>
      </c>
      <c r="D216" s="55">
        <v>344</v>
      </c>
      <c r="E216" s="55">
        <v>737</v>
      </c>
      <c r="F216" s="55" t="s">
        <v>18</v>
      </c>
      <c r="G216" s="55" t="s">
        <v>32</v>
      </c>
      <c r="H216" s="55">
        <v>40.084020000000002</v>
      </c>
      <c r="I216" s="56">
        <v>-110.15519</v>
      </c>
      <c r="J216" s="54">
        <v>737</v>
      </c>
      <c r="K216" s="55">
        <v>365</v>
      </c>
      <c r="L216" s="55">
        <v>730</v>
      </c>
      <c r="M216" s="55">
        <v>1095</v>
      </c>
      <c r="N216" s="55">
        <v>1460</v>
      </c>
      <c r="O216" s="55">
        <v>1825</v>
      </c>
      <c r="P216" s="55">
        <v>2190</v>
      </c>
      <c r="Q216" s="57">
        <v>2.3290384453705478E-4</v>
      </c>
      <c r="R216" s="58">
        <v>676.93684969174353</v>
      </c>
      <c r="S216" s="58">
        <v>621.7686546412242</v>
      </c>
      <c r="T216" s="58">
        <v>571.09649160095523</v>
      </c>
      <c r="U216" s="58">
        <v>524.55394829627949</v>
      </c>
      <c r="V216" s="58">
        <v>481.80447388473431</v>
      </c>
      <c r="W216" s="60">
        <v>442.5389453445319</v>
      </c>
      <c r="X216" s="59">
        <f t="shared" si="22"/>
        <v>1.0867389279999999</v>
      </c>
      <c r="Y216" s="59">
        <f t="shared" si="23"/>
        <v>0.99817317009186224</v>
      </c>
      <c r="Z216" s="59">
        <f t="shared" si="24"/>
        <v>0.91682523908928926</v>
      </c>
      <c r="AA216" s="59">
        <f t="shared" si="25"/>
        <v>0.84210690511123887</v>
      </c>
      <c r="AB216" s="59">
        <f t="shared" si="26"/>
        <v>0.77347787713658911</v>
      </c>
      <c r="AC216" s="59">
        <f t="shared" si="27"/>
        <v>0.71044189613989162</v>
      </c>
      <c r="AD216" s="59">
        <f t="shared" si="28"/>
        <v>0.6525431466241074</v>
      </c>
    </row>
    <row r="217" spans="1:30" x14ac:dyDescent="0.25">
      <c r="A217" s="52" t="s">
        <v>795</v>
      </c>
      <c r="B217" s="53">
        <v>39980</v>
      </c>
      <c r="C217" s="54">
        <v>4301333998</v>
      </c>
      <c r="D217" s="55">
        <v>323</v>
      </c>
      <c r="E217" s="55">
        <v>738</v>
      </c>
      <c r="F217" s="55" t="s">
        <v>18</v>
      </c>
      <c r="G217" s="55" t="s">
        <v>32</v>
      </c>
      <c r="H217" s="55">
        <v>40.098669999999899</v>
      </c>
      <c r="I217" s="56">
        <v>-110.13225</v>
      </c>
      <c r="J217" s="54">
        <v>738</v>
      </c>
      <c r="K217" s="55">
        <v>365</v>
      </c>
      <c r="L217" s="55">
        <v>730</v>
      </c>
      <c r="M217" s="55">
        <v>1095</v>
      </c>
      <c r="N217" s="55">
        <v>1460</v>
      </c>
      <c r="O217" s="55">
        <v>1825</v>
      </c>
      <c r="P217" s="55">
        <v>2190</v>
      </c>
      <c r="Q217" s="57">
        <v>2.3290384453705478E-4</v>
      </c>
      <c r="R217" s="58">
        <v>677.85535287992775</v>
      </c>
      <c r="S217" s="58">
        <v>622.61230274792877</v>
      </c>
      <c r="T217" s="58">
        <v>571.87138507666896</v>
      </c>
      <c r="U217" s="58">
        <v>525.26569042422557</v>
      </c>
      <c r="V217" s="58">
        <v>482.45821129841778</v>
      </c>
      <c r="W217" s="60">
        <v>443.13940524323544</v>
      </c>
      <c r="X217" s="59">
        <f t="shared" si="22"/>
        <v>1.0882134719999998</v>
      </c>
      <c r="Y217" s="59">
        <f t="shared" si="23"/>
        <v>0.99952754345698014</v>
      </c>
      <c r="Z217" s="59">
        <f t="shared" si="24"/>
        <v>0.91806923534314189</v>
      </c>
      <c r="AA217" s="59">
        <f t="shared" si="25"/>
        <v>0.84324951963649175</v>
      </c>
      <c r="AB217" s="59">
        <f t="shared" si="26"/>
        <v>0.77452737222089918</v>
      </c>
      <c r="AC217" s="59">
        <f t="shared" si="27"/>
        <v>0.71140586072081413</v>
      </c>
      <c r="AD217" s="59">
        <f t="shared" si="28"/>
        <v>0.65342855116498133</v>
      </c>
    </row>
    <row r="218" spans="1:30" x14ac:dyDescent="0.25">
      <c r="A218" s="52" t="s">
        <v>923</v>
      </c>
      <c r="B218" s="53">
        <v>40282</v>
      </c>
      <c r="C218" s="54">
        <v>4301350118</v>
      </c>
      <c r="D218" s="55">
        <v>152</v>
      </c>
      <c r="E218" s="55">
        <v>741</v>
      </c>
      <c r="F218" s="55" t="s">
        <v>18</v>
      </c>
      <c r="G218" s="55" t="s">
        <v>32</v>
      </c>
      <c r="H218" s="55">
        <v>40.05444</v>
      </c>
      <c r="I218" s="56">
        <v>-110.09398</v>
      </c>
      <c r="J218" s="54">
        <v>741</v>
      </c>
      <c r="K218" s="55">
        <v>365</v>
      </c>
      <c r="L218" s="55">
        <v>730</v>
      </c>
      <c r="M218" s="55">
        <v>1095</v>
      </c>
      <c r="N218" s="55">
        <v>1460</v>
      </c>
      <c r="O218" s="55">
        <v>1825</v>
      </c>
      <c r="P218" s="55">
        <v>2190</v>
      </c>
      <c r="Q218" s="57">
        <v>2.3290384453705478E-4</v>
      </c>
      <c r="R218" s="58">
        <v>680.61086244448029</v>
      </c>
      <c r="S218" s="58">
        <v>625.14324706804234</v>
      </c>
      <c r="T218" s="58">
        <v>574.1960655038099</v>
      </c>
      <c r="U218" s="58">
        <v>527.40091680806393</v>
      </c>
      <c r="V218" s="58">
        <v>484.41942353946826</v>
      </c>
      <c r="W218" s="60">
        <v>444.94078493934614</v>
      </c>
      <c r="X218" s="59">
        <f t="shared" si="22"/>
        <v>1.092637104</v>
      </c>
      <c r="Y218" s="59">
        <f t="shared" si="23"/>
        <v>1.0035906635523337</v>
      </c>
      <c r="Z218" s="59">
        <f t="shared" si="24"/>
        <v>0.92180122410469945</v>
      </c>
      <c r="AA218" s="59">
        <f t="shared" si="25"/>
        <v>0.84667736321224984</v>
      </c>
      <c r="AB218" s="59">
        <f t="shared" si="26"/>
        <v>0.77767585747382983</v>
      </c>
      <c r="AC218" s="59">
        <f t="shared" si="27"/>
        <v>0.71429775446358168</v>
      </c>
      <c r="AD218" s="59">
        <f t="shared" si="28"/>
        <v>0.65608476478760325</v>
      </c>
    </row>
    <row r="219" spans="1:30" x14ac:dyDescent="0.25">
      <c r="A219" s="52" t="s">
        <v>1067</v>
      </c>
      <c r="B219" s="53">
        <v>40449</v>
      </c>
      <c r="C219" s="54">
        <v>4301334204</v>
      </c>
      <c r="D219" s="55">
        <v>268</v>
      </c>
      <c r="E219" s="55">
        <v>744</v>
      </c>
      <c r="F219" s="55" t="s">
        <v>18</v>
      </c>
      <c r="G219" s="55" t="s">
        <v>32</v>
      </c>
      <c r="H219" s="55">
        <v>40.072859999999899</v>
      </c>
      <c r="I219" s="56">
        <v>-110.16445</v>
      </c>
      <c r="J219" s="54">
        <v>744</v>
      </c>
      <c r="K219" s="55">
        <v>365</v>
      </c>
      <c r="L219" s="55">
        <v>730</v>
      </c>
      <c r="M219" s="55">
        <v>1095</v>
      </c>
      <c r="N219" s="55">
        <v>1460</v>
      </c>
      <c r="O219" s="55">
        <v>1825</v>
      </c>
      <c r="P219" s="55">
        <v>2190</v>
      </c>
      <c r="Q219" s="57">
        <v>2.3290384453705478E-4</v>
      </c>
      <c r="R219" s="58">
        <v>683.36637200903283</v>
      </c>
      <c r="S219" s="58">
        <v>627.6741913881558</v>
      </c>
      <c r="T219" s="58">
        <v>576.52074593095074</v>
      </c>
      <c r="U219" s="58">
        <v>529.53614319190217</v>
      </c>
      <c r="V219" s="58">
        <v>486.38063578051873</v>
      </c>
      <c r="W219" s="60">
        <v>446.7421646354569</v>
      </c>
      <c r="X219" s="59">
        <f t="shared" si="22"/>
        <v>1.097060736</v>
      </c>
      <c r="Y219" s="59">
        <f t="shared" si="23"/>
        <v>1.0076537836476873</v>
      </c>
      <c r="Z219" s="59">
        <f t="shared" si="24"/>
        <v>0.92553321286625678</v>
      </c>
      <c r="AA219" s="59">
        <f t="shared" si="25"/>
        <v>0.85010520678800783</v>
      </c>
      <c r="AB219" s="59">
        <f t="shared" si="26"/>
        <v>0.78082434272676016</v>
      </c>
      <c r="AC219" s="59">
        <f t="shared" si="27"/>
        <v>0.71718964820634923</v>
      </c>
      <c r="AD219" s="59">
        <f t="shared" si="28"/>
        <v>0.65874097841022516</v>
      </c>
    </row>
    <row r="220" spans="1:30" x14ac:dyDescent="0.25">
      <c r="A220" s="52" t="s">
        <v>314</v>
      </c>
      <c r="B220" s="53">
        <v>36601</v>
      </c>
      <c r="C220" s="54">
        <v>4301332097</v>
      </c>
      <c r="D220" s="55">
        <v>353</v>
      </c>
      <c r="E220" s="55">
        <v>746</v>
      </c>
      <c r="F220" s="55" t="s">
        <v>18</v>
      </c>
      <c r="G220" s="55" t="s">
        <v>32</v>
      </c>
      <c r="H220" s="55">
        <v>40.108550000000001</v>
      </c>
      <c r="I220" s="56">
        <v>-110.074569999999</v>
      </c>
      <c r="J220" s="54">
        <v>746</v>
      </c>
      <c r="K220" s="55">
        <v>365</v>
      </c>
      <c r="L220" s="55">
        <v>730</v>
      </c>
      <c r="M220" s="55">
        <v>1095</v>
      </c>
      <c r="N220" s="55">
        <v>1460</v>
      </c>
      <c r="O220" s="55">
        <v>1825</v>
      </c>
      <c r="P220" s="55">
        <v>2190</v>
      </c>
      <c r="Q220" s="57">
        <v>2.3290384453705478E-4</v>
      </c>
      <c r="R220" s="58">
        <v>685.20337838540127</v>
      </c>
      <c r="S220" s="58">
        <v>629.36148760156482</v>
      </c>
      <c r="T220" s="58">
        <v>578.07053288237807</v>
      </c>
      <c r="U220" s="58">
        <v>530.95962744779445</v>
      </c>
      <c r="V220" s="58">
        <v>487.68811060788573</v>
      </c>
      <c r="W220" s="60">
        <v>447.94308443286405</v>
      </c>
      <c r="X220" s="59">
        <f t="shared" si="22"/>
        <v>1.100009824</v>
      </c>
      <c r="Y220" s="59">
        <f t="shared" si="23"/>
        <v>1.0103625303779231</v>
      </c>
      <c r="Z220" s="59">
        <f t="shared" si="24"/>
        <v>0.92802120537396171</v>
      </c>
      <c r="AA220" s="59">
        <f t="shared" si="25"/>
        <v>0.85239043583851326</v>
      </c>
      <c r="AB220" s="59">
        <f t="shared" si="26"/>
        <v>0.78292333289538063</v>
      </c>
      <c r="AC220" s="59">
        <f t="shared" si="27"/>
        <v>0.71911757736819426</v>
      </c>
      <c r="AD220" s="59">
        <f t="shared" si="28"/>
        <v>0.66051178749197303</v>
      </c>
    </row>
    <row r="221" spans="1:30" x14ac:dyDescent="0.25">
      <c r="A221" s="52" t="s">
        <v>567</v>
      </c>
      <c r="B221" s="53">
        <v>39262</v>
      </c>
      <c r="C221" s="54">
        <v>4301332919</v>
      </c>
      <c r="D221" s="55">
        <v>364</v>
      </c>
      <c r="E221" s="55">
        <v>749</v>
      </c>
      <c r="F221" s="55" t="s">
        <v>18</v>
      </c>
      <c r="G221" s="55" t="s">
        <v>32</v>
      </c>
      <c r="H221" s="55">
        <v>40.032780000000002</v>
      </c>
      <c r="I221" s="56">
        <v>-110.15961</v>
      </c>
      <c r="J221" s="54">
        <v>749</v>
      </c>
      <c r="K221" s="55">
        <v>365</v>
      </c>
      <c r="L221" s="55">
        <v>730</v>
      </c>
      <c r="M221" s="55">
        <v>1095</v>
      </c>
      <c r="N221" s="55">
        <v>1460</v>
      </c>
      <c r="O221" s="55">
        <v>1825</v>
      </c>
      <c r="P221" s="55">
        <v>2190</v>
      </c>
      <c r="Q221" s="57">
        <v>2.3290384453705478E-4</v>
      </c>
      <c r="R221" s="58">
        <v>687.95888794995381</v>
      </c>
      <c r="S221" s="58">
        <v>631.89243192167839</v>
      </c>
      <c r="T221" s="58">
        <v>580.39521330951902</v>
      </c>
      <c r="U221" s="58">
        <v>533.0948538316328</v>
      </c>
      <c r="V221" s="58">
        <v>489.64932284893621</v>
      </c>
      <c r="W221" s="60">
        <v>449.74446412897476</v>
      </c>
      <c r="X221" s="59">
        <f t="shared" si="22"/>
        <v>1.104433456</v>
      </c>
      <c r="Y221" s="59">
        <f t="shared" si="23"/>
        <v>1.0144256504732767</v>
      </c>
      <c r="Z221" s="59">
        <f t="shared" si="24"/>
        <v>0.93175319413551927</v>
      </c>
      <c r="AA221" s="59">
        <f t="shared" si="25"/>
        <v>0.85581827941427135</v>
      </c>
      <c r="AB221" s="59">
        <f t="shared" si="26"/>
        <v>0.78607181814831117</v>
      </c>
      <c r="AC221" s="59">
        <f t="shared" si="27"/>
        <v>0.72200947111096181</v>
      </c>
      <c r="AD221" s="59">
        <f t="shared" si="28"/>
        <v>0.66316800111459495</v>
      </c>
    </row>
    <row r="222" spans="1:30" x14ac:dyDescent="0.25">
      <c r="A222" s="52" t="s">
        <v>661</v>
      </c>
      <c r="B222" s="53">
        <v>39528</v>
      </c>
      <c r="C222" s="54">
        <v>4301333662</v>
      </c>
      <c r="D222" s="55">
        <v>309</v>
      </c>
      <c r="E222" s="55">
        <v>751</v>
      </c>
      <c r="F222" s="55" t="s">
        <v>18</v>
      </c>
      <c r="G222" s="55" t="s">
        <v>32</v>
      </c>
      <c r="H222" s="55">
        <v>40.114840000000001</v>
      </c>
      <c r="I222" s="56">
        <v>-110.150189999999</v>
      </c>
      <c r="J222" s="54">
        <v>751</v>
      </c>
      <c r="K222" s="55">
        <v>365</v>
      </c>
      <c r="L222" s="55">
        <v>730</v>
      </c>
      <c r="M222" s="55">
        <v>1095</v>
      </c>
      <c r="N222" s="55">
        <v>1460</v>
      </c>
      <c r="O222" s="55">
        <v>1825</v>
      </c>
      <c r="P222" s="55">
        <v>2190</v>
      </c>
      <c r="Q222" s="57">
        <v>2.3290384453705478E-4</v>
      </c>
      <c r="R222" s="58">
        <v>689.79589432632213</v>
      </c>
      <c r="S222" s="58">
        <v>633.57972813508741</v>
      </c>
      <c r="T222" s="58">
        <v>581.94500026094624</v>
      </c>
      <c r="U222" s="58">
        <v>534.51833808752497</v>
      </c>
      <c r="V222" s="58">
        <v>490.95679767630315</v>
      </c>
      <c r="W222" s="60">
        <v>450.94538392638191</v>
      </c>
      <c r="X222" s="59">
        <f t="shared" si="22"/>
        <v>1.107382544</v>
      </c>
      <c r="Y222" s="59">
        <f t="shared" si="23"/>
        <v>1.0171343972035123</v>
      </c>
      <c r="Z222" s="59">
        <f t="shared" si="24"/>
        <v>0.93424118664322431</v>
      </c>
      <c r="AA222" s="59">
        <f t="shared" si="25"/>
        <v>0.85810350846477668</v>
      </c>
      <c r="AB222" s="59">
        <f t="shared" si="26"/>
        <v>0.78817080831693143</v>
      </c>
      <c r="AC222" s="59">
        <f t="shared" si="27"/>
        <v>0.72393740027280673</v>
      </c>
      <c r="AD222" s="59">
        <f t="shared" si="28"/>
        <v>0.66493881019634282</v>
      </c>
    </row>
    <row r="223" spans="1:30" x14ac:dyDescent="0.25">
      <c r="A223" s="52" t="s">
        <v>47</v>
      </c>
      <c r="B223" s="53">
        <v>26318</v>
      </c>
      <c r="C223" s="54">
        <v>4301330087</v>
      </c>
      <c r="D223" s="55">
        <v>100</v>
      </c>
      <c r="E223" s="55">
        <v>756</v>
      </c>
      <c r="F223" s="55" t="s">
        <v>18</v>
      </c>
      <c r="G223" s="55" t="s">
        <v>32</v>
      </c>
      <c r="H223" s="55">
        <v>40.1930499999999</v>
      </c>
      <c r="I223" s="56">
        <v>-110.36228</v>
      </c>
      <c r="J223" s="54">
        <v>756</v>
      </c>
      <c r="K223" s="55">
        <v>365</v>
      </c>
      <c r="L223" s="55">
        <v>730</v>
      </c>
      <c r="M223" s="55">
        <v>1095</v>
      </c>
      <c r="N223" s="55">
        <v>1460</v>
      </c>
      <c r="O223" s="55">
        <v>1825</v>
      </c>
      <c r="P223" s="55">
        <v>2190</v>
      </c>
      <c r="Q223" s="57">
        <v>2.3290384453705478E-4</v>
      </c>
      <c r="R223" s="58">
        <v>694.3884102672431</v>
      </c>
      <c r="S223" s="58">
        <v>637.79796866861</v>
      </c>
      <c r="T223" s="58">
        <v>585.81946763951453</v>
      </c>
      <c r="U223" s="58">
        <v>538.07704872725549</v>
      </c>
      <c r="V223" s="58">
        <v>494.22548474472063</v>
      </c>
      <c r="W223" s="60">
        <v>453.94768341989976</v>
      </c>
      <c r="X223" s="59">
        <f t="shared" si="22"/>
        <v>1.114755264</v>
      </c>
      <c r="Y223" s="59">
        <f t="shared" si="23"/>
        <v>1.0239062640291017</v>
      </c>
      <c r="Z223" s="59">
        <f t="shared" si="24"/>
        <v>0.9404611679124868</v>
      </c>
      <c r="AA223" s="59">
        <f t="shared" si="25"/>
        <v>0.86381658109104031</v>
      </c>
      <c r="AB223" s="59">
        <f t="shared" si="26"/>
        <v>0.79341828373848222</v>
      </c>
      <c r="AC223" s="59">
        <f t="shared" si="27"/>
        <v>0.72875722317741931</v>
      </c>
      <c r="AD223" s="59">
        <f t="shared" si="28"/>
        <v>0.66936583290071261</v>
      </c>
    </row>
    <row r="224" spans="1:30" x14ac:dyDescent="0.25">
      <c r="A224" s="52" t="s">
        <v>715</v>
      </c>
      <c r="B224" s="53">
        <v>39708</v>
      </c>
      <c r="C224" s="54">
        <v>4301333947</v>
      </c>
      <c r="D224" s="55">
        <v>351</v>
      </c>
      <c r="E224" s="55">
        <v>759</v>
      </c>
      <c r="F224" s="55" t="s">
        <v>18</v>
      </c>
      <c r="G224" s="55" t="s">
        <v>32</v>
      </c>
      <c r="H224" s="55">
        <v>40.114510000000003</v>
      </c>
      <c r="I224" s="56">
        <v>-110.15438</v>
      </c>
      <c r="J224" s="54">
        <v>759</v>
      </c>
      <c r="K224" s="55">
        <v>365</v>
      </c>
      <c r="L224" s="55">
        <v>730</v>
      </c>
      <c r="M224" s="55">
        <v>1095</v>
      </c>
      <c r="N224" s="55">
        <v>1460</v>
      </c>
      <c r="O224" s="55">
        <v>1825</v>
      </c>
      <c r="P224" s="55">
        <v>2190</v>
      </c>
      <c r="Q224" s="57">
        <v>2.3290384453705478E-4</v>
      </c>
      <c r="R224" s="58">
        <v>697.14391983179564</v>
      </c>
      <c r="S224" s="58">
        <v>640.32891298872346</v>
      </c>
      <c r="T224" s="58">
        <v>588.14414806665548</v>
      </c>
      <c r="U224" s="58">
        <v>540.21227511109385</v>
      </c>
      <c r="V224" s="58">
        <v>496.18669698577111</v>
      </c>
      <c r="W224" s="60">
        <v>455.74906311601046</v>
      </c>
      <c r="X224" s="59">
        <f t="shared" si="22"/>
        <v>1.119178896</v>
      </c>
      <c r="Y224" s="59">
        <f t="shared" si="23"/>
        <v>1.0279693841244553</v>
      </c>
      <c r="Z224" s="59">
        <f t="shared" si="24"/>
        <v>0.94419315667404424</v>
      </c>
      <c r="AA224" s="59">
        <f t="shared" si="25"/>
        <v>0.86724442466679841</v>
      </c>
      <c r="AB224" s="59">
        <f t="shared" si="26"/>
        <v>0.79656676899141277</v>
      </c>
      <c r="AC224" s="59">
        <f t="shared" si="27"/>
        <v>0.73164911692018686</v>
      </c>
      <c r="AD224" s="59">
        <f t="shared" si="28"/>
        <v>0.67202204652333453</v>
      </c>
    </row>
    <row r="225" spans="1:30" x14ac:dyDescent="0.25">
      <c r="A225" s="52" t="s">
        <v>454</v>
      </c>
      <c r="B225" s="53">
        <v>38905</v>
      </c>
      <c r="C225" s="54">
        <v>4301332782</v>
      </c>
      <c r="D225" s="55">
        <v>366</v>
      </c>
      <c r="E225" s="55">
        <v>760</v>
      </c>
      <c r="F225" s="55" t="s">
        <v>18</v>
      </c>
      <c r="G225" s="55" t="s">
        <v>32</v>
      </c>
      <c r="H225" s="55">
        <v>40.026739999999897</v>
      </c>
      <c r="I225" s="56">
        <v>-110.49221</v>
      </c>
      <c r="J225" s="54">
        <v>760</v>
      </c>
      <c r="K225" s="55">
        <v>365</v>
      </c>
      <c r="L225" s="55">
        <v>730</v>
      </c>
      <c r="M225" s="55">
        <v>1095</v>
      </c>
      <c r="N225" s="55">
        <v>1460</v>
      </c>
      <c r="O225" s="55">
        <v>1825</v>
      </c>
      <c r="P225" s="55">
        <v>2190</v>
      </c>
      <c r="Q225" s="57">
        <v>2.3290384453705478E-4</v>
      </c>
      <c r="R225" s="58">
        <v>698.06242301997986</v>
      </c>
      <c r="S225" s="58">
        <v>641.17256109542802</v>
      </c>
      <c r="T225" s="58">
        <v>588.91904154236909</v>
      </c>
      <c r="U225" s="58">
        <v>540.92401723903993</v>
      </c>
      <c r="V225" s="58">
        <v>496.84043439945464</v>
      </c>
      <c r="W225" s="60">
        <v>456.34952301471401</v>
      </c>
      <c r="X225" s="59">
        <f t="shared" si="22"/>
        <v>1.1206534399999999</v>
      </c>
      <c r="Y225" s="59">
        <f t="shared" si="23"/>
        <v>1.0293237574895731</v>
      </c>
      <c r="Z225" s="59">
        <f t="shared" si="24"/>
        <v>0.94543715292789676</v>
      </c>
      <c r="AA225" s="59">
        <f t="shared" si="25"/>
        <v>0.86838703919205107</v>
      </c>
      <c r="AB225" s="59">
        <f t="shared" si="26"/>
        <v>0.79761626407572284</v>
      </c>
      <c r="AC225" s="59">
        <f t="shared" si="27"/>
        <v>0.73261308150110938</v>
      </c>
      <c r="AD225" s="59">
        <f t="shared" si="28"/>
        <v>0.67290745106420846</v>
      </c>
    </row>
    <row r="226" spans="1:30" x14ac:dyDescent="0.25">
      <c r="A226" s="52" t="s">
        <v>569</v>
      </c>
      <c r="B226" s="53">
        <v>39262</v>
      </c>
      <c r="C226" s="54">
        <v>4301333166</v>
      </c>
      <c r="D226" s="55">
        <v>363</v>
      </c>
      <c r="E226" s="55">
        <v>763</v>
      </c>
      <c r="F226" s="55" t="s">
        <v>18</v>
      </c>
      <c r="G226" s="55" t="s">
        <v>32</v>
      </c>
      <c r="H226" s="55">
        <v>40.013820000000003</v>
      </c>
      <c r="I226" s="56">
        <v>-110.10372</v>
      </c>
      <c r="J226" s="54">
        <v>763</v>
      </c>
      <c r="K226" s="55">
        <v>365</v>
      </c>
      <c r="L226" s="55">
        <v>730</v>
      </c>
      <c r="M226" s="55">
        <v>1095</v>
      </c>
      <c r="N226" s="55">
        <v>1460</v>
      </c>
      <c r="O226" s="55">
        <v>1825</v>
      </c>
      <c r="P226" s="55">
        <v>2190</v>
      </c>
      <c r="Q226" s="57">
        <v>2.3290384453705478E-4</v>
      </c>
      <c r="R226" s="58">
        <v>700.8179325845324</v>
      </c>
      <c r="S226" s="58">
        <v>643.70350541554149</v>
      </c>
      <c r="T226" s="58">
        <v>591.24372196951003</v>
      </c>
      <c r="U226" s="58">
        <v>543.05924362287817</v>
      </c>
      <c r="V226" s="58">
        <v>498.80164664050511</v>
      </c>
      <c r="W226" s="60">
        <v>458.15090271082471</v>
      </c>
      <c r="X226" s="59">
        <f t="shared" si="22"/>
        <v>1.1250770719999998</v>
      </c>
      <c r="Y226" s="59">
        <f t="shared" si="23"/>
        <v>1.0333868775849266</v>
      </c>
      <c r="Z226" s="59">
        <f t="shared" si="24"/>
        <v>0.94916914168945421</v>
      </c>
      <c r="AA226" s="59">
        <f t="shared" si="25"/>
        <v>0.87181488276780916</v>
      </c>
      <c r="AB226" s="59">
        <f t="shared" si="26"/>
        <v>0.80076474932865327</v>
      </c>
      <c r="AC226" s="59">
        <f t="shared" si="27"/>
        <v>0.73550497524387692</v>
      </c>
      <c r="AD226" s="59">
        <f t="shared" si="28"/>
        <v>0.67556366468683027</v>
      </c>
    </row>
    <row r="227" spans="1:30" x14ac:dyDescent="0.25">
      <c r="A227" s="52" t="s">
        <v>805</v>
      </c>
      <c r="B227" s="53">
        <v>40000</v>
      </c>
      <c r="C227" s="54">
        <v>4301333452</v>
      </c>
      <c r="D227" s="55">
        <v>364</v>
      </c>
      <c r="E227" s="55">
        <v>766</v>
      </c>
      <c r="F227" s="55" t="s">
        <v>18</v>
      </c>
      <c r="G227" s="55" t="s">
        <v>32</v>
      </c>
      <c r="H227" s="55">
        <v>40.008040000000001</v>
      </c>
      <c r="I227" s="56">
        <v>-110.1554</v>
      </c>
      <c r="J227" s="54">
        <v>766</v>
      </c>
      <c r="K227" s="55">
        <v>365</v>
      </c>
      <c r="L227" s="55">
        <v>730</v>
      </c>
      <c r="M227" s="55">
        <v>1095</v>
      </c>
      <c r="N227" s="55">
        <v>1460</v>
      </c>
      <c r="O227" s="55">
        <v>1825</v>
      </c>
      <c r="P227" s="55">
        <v>2190</v>
      </c>
      <c r="Q227" s="57">
        <v>2.3290384453705478E-4</v>
      </c>
      <c r="R227" s="58">
        <v>703.57344214908494</v>
      </c>
      <c r="S227" s="58">
        <v>646.23444973565506</v>
      </c>
      <c r="T227" s="58">
        <v>593.56840239665098</v>
      </c>
      <c r="U227" s="58">
        <v>545.19447000671653</v>
      </c>
      <c r="V227" s="58">
        <v>500.76285888155559</v>
      </c>
      <c r="W227" s="60">
        <v>459.95228240693547</v>
      </c>
      <c r="X227" s="59">
        <f t="shared" si="22"/>
        <v>1.129500704</v>
      </c>
      <c r="Y227" s="59">
        <f t="shared" si="23"/>
        <v>1.0374499976802802</v>
      </c>
      <c r="Z227" s="59">
        <f t="shared" si="24"/>
        <v>0.95290113045101177</v>
      </c>
      <c r="AA227" s="59">
        <f t="shared" si="25"/>
        <v>0.87524272634356726</v>
      </c>
      <c r="AB227" s="59">
        <f t="shared" si="26"/>
        <v>0.80391323458158381</v>
      </c>
      <c r="AC227" s="59">
        <f t="shared" si="27"/>
        <v>0.73839686898664447</v>
      </c>
      <c r="AD227" s="59">
        <f t="shared" si="28"/>
        <v>0.67821987830945218</v>
      </c>
    </row>
    <row r="228" spans="1:30" x14ac:dyDescent="0.25">
      <c r="A228" s="52" t="s">
        <v>72</v>
      </c>
      <c r="B228" s="53">
        <v>26877</v>
      </c>
      <c r="C228" s="54">
        <v>4301330198</v>
      </c>
      <c r="D228" s="55">
        <v>139</v>
      </c>
      <c r="E228" s="55">
        <v>769</v>
      </c>
      <c r="F228" s="55" t="s">
        <v>18</v>
      </c>
      <c r="G228" s="55" t="s">
        <v>32</v>
      </c>
      <c r="H228" s="55">
        <v>40.267940000000003</v>
      </c>
      <c r="I228" s="56">
        <v>-110.37526</v>
      </c>
      <c r="J228" s="54">
        <v>769</v>
      </c>
      <c r="K228" s="55">
        <v>365</v>
      </c>
      <c r="L228" s="55">
        <v>730</v>
      </c>
      <c r="M228" s="55">
        <v>1095</v>
      </c>
      <c r="N228" s="55">
        <v>1460</v>
      </c>
      <c r="O228" s="55">
        <v>1825</v>
      </c>
      <c r="P228" s="55">
        <v>2190</v>
      </c>
      <c r="Q228" s="57">
        <v>2.3290384453705478E-4</v>
      </c>
      <c r="R228" s="58">
        <v>706.32895171363748</v>
      </c>
      <c r="S228" s="58">
        <v>648.76539405576864</v>
      </c>
      <c r="T228" s="58">
        <v>595.89308282379193</v>
      </c>
      <c r="U228" s="58">
        <v>547.32969639055489</v>
      </c>
      <c r="V228" s="58">
        <v>502.72407112260606</v>
      </c>
      <c r="W228" s="60">
        <v>461.75366210304617</v>
      </c>
      <c r="X228" s="59">
        <f t="shared" si="22"/>
        <v>1.133924336</v>
      </c>
      <c r="Y228" s="59">
        <f t="shared" si="23"/>
        <v>1.0415131177756338</v>
      </c>
      <c r="Z228" s="59">
        <f t="shared" si="24"/>
        <v>0.95663311921256933</v>
      </c>
      <c r="AA228" s="59">
        <f t="shared" si="25"/>
        <v>0.87867056991932546</v>
      </c>
      <c r="AB228" s="59">
        <f t="shared" si="26"/>
        <v>0.80706171983451436</v>
      </c>
      <c r="AC228" s="59">
        <f t="shared" si="27"/>
        <v>0.74128876272941202</v>
      </c>
      <c r="AD228" s="59">
        <f t="shared" si="28"/>
        <v>0.6808760919320741</v>
      </c>
    </row>
    <row r="229" spans="1:30" x14ac:dyDescent="0.25">
      <c r="A229" s="52" t="s">
        <v>216</v>
      </c>
      <c r="B229" s="53">
        <v>32770</v>
      </c>
      <c r="C229" s="54">
        <v>4301330838</v>
      </c>
      <c r="D229" s="55">
        <v>345</v>
      </c>
      <c r="E229" s="55">
        <v>773</v>
      </c>
      <c r="F229" s="55" t="s">
        <v>18</v>
      </c>
      <c r="G229" s="55" t="s">
        <v>32</v>
      </c>
      <c r="H229" s="55">
        <v>40.138750000000002</v>
      </c>
      <c r="I229" s="56">
        <v>-110.38694</v>
      </c>
      <c r="J229" s="54">
        <v>773</v>
      </c>
      <c r="K229" s="55">
        <v>365</v>
      </c>
      <c r="L229" s="55">
        <v>730</v>
      </c>
      <c r="M229" s="55">
        <v>1095</v>
      </c>
      <c r="N229" s="55">
        <v>1460</v>
      </c>
      <c r="O229" s="55">
        <v>1825</v>
      </c>
      <c r="P229" s="55">
        <v>2190</v>
      </c>
      <c r="Q229" s="57">
        <v>2.3290384453705478E-4</v>
      </c>
      <c r="R229" s="58">
        <v>710.00296446637424</v>
      </c>
      <c r="S229" s="58">
        <v>652.13998648258666</v>
      </c>
      <c r="T229" s="58">
        <v>598.99265672664649</v>
      </c>
      <c r="U229" s="58">
        <v>550.17666490233933</v>
      </c>
      <c r="V229" s="58">
        <v>505.33902077734001</v>
      </c>
      <c r="W229" s="60">
        <v>464.15550169786047</v>
      </c>
      <c r="X229" s="59">
        <f t="shared" si="22"/>
        <v>1.1398225120000001</v>
      </c>
      <c r="Y229" s="59">
        <f t="shared" si="23"/>
        <v>1.0469306112361052</v>
      </c>
      <c r="Z229" s="59">
        <f t="shared" si="24"/>
        <v>0.96160910422797918</v>
      </c>
      <c r="AA229" s="59">
        <f t="shared" si="25"/>
        <v>0.88324102802033622</v>
      </c>
      <c r="AB229" s="59">
        <f t="shared" si="26"/>
        <v>0.81125970017175497</v>
      </c>
      <c r="AC229" s="59">
        <f t="shared" si="27"/>
        <v>0.74514462105310197</v>
      </c>
      <c r="AD229" s="59">
        <f t="shared" si="28"/>
        <v>0.68441771009556995</v>
      </c>
    </row>
    <row r="230" spans="1:30" x14ac:dyDescent="0.25">
      <c r="A230" s="52" t="s">
        <v>117</v>
      </c>
      <c r="B230" s="53">
        <v>30098</v>
      </c>
      <c r="C230" s="54">
        <v>4301330640</v>
      </c>
      <c r="D230" s="55">
        <v>294</v>
      </c>
      <c r="E230" s="55">
        <v>774</v>
      </c>
      <c r="F230" s="55" t="s">
        <v>18</v>
      </c>
      <c r="G230" s="55" t="s">
        <v>32</v>
      </c>
      <c r="H230" s="55">
        <v>40.028579999999899</v>
      </c>
      <c r="I230" s="56">
        <v>-110.1217</v>
      </c>
      <c r="J230" s="54">
        <v>774</v>
      </c>
      <c r="K230" s="55">
        <v>365</v>
      </c>
      <c r="L230" s="55">
        <v>730</v>
      </c>
      <c r="M230" s="55">
        <v>1095</v>
      </c>
      <c r="N230" s="55">
        <v>1460</v>
      </c>
      <c r="O230" s="55">
        <v>1825</v>
      </c>
      <c r="P230" s="55">
        <v>2190</v>
      </c>
      <c r="Q230" s="57">
        <v>2.3290384453705478E-4</v>
      </c>
      <c r="R230" s="58">
        <v>710.92146765455834</v>
      </c>
      <c r="S230" s="58">
        <v>652.98363458929111</v>
      </c>
      <c r="T230" s="58">
        <v>599.7675502023601</v>
      </c>
      <c r="U230" s="58">
        <v>550.88840703028541</v>
      </c>
      <c r="V230" s="58">
        <v>505.99275819102354</v>
      </c>
      <c r="W230" s="60">
        <v>464.75596159656402</v>
      </c>
      <c r="X230" s="59">
        <f t="shared" si="22"/>
        <v>1.141297056</v>
      </c>
      <c r="Y230" s="59">
        <f t="shared" si="23"/>
        <v>1.048284984601223</v>
      </c>
      <c r="Z230" s="59">
        <f t="shared" si="24"/>
        <v>0.96285310048183159</v>
      </c>
      <c r="AA230" s="59">
        <f t="shared" si="25"/>
        <v>0.88438364254558888</v>
      </c>
      <c r="AB230" s="59">
        <f t="shared" si="26"/>
        <v>0.81230919525606515</v>
      </c>
      <c r="AC230" s="59">
        <f t="shared" si="27"/>
        <v>0.7461085856340246</v>
      </c>
      <c r="AD230" s="59">
        <f t="shared" si="28"/>
        <v>0.68530311463644389</v>
      </c>
    </row>
    <row r="231" spans="1:30" x14ac:dyDescent="0.25">
      <c r="A231" s="52" t="s">
        <v>559</v>
      </c>
      <c r="B231" s="53">
        <v>39253</v>
      </c>
      <c r="C231" s="54">
        <v>4301333273</v>
      </c>
      <c r="D231" s="55">
        <v>220</v>
      </c>
      <c r="E231" s="55">
        <v>780</v>
      </c>
      <c r="F231" s="55" t="s">
        <v>18</v>
      </c>
      <c r="G231" s="55" t="s">
        <v>32</v>
      </c>
      <c r="H231" s="55">
        <v>40.094050000000003</v>
      </c>
      <c r="I231" s="56">
        <v>-110.07011</v>
      </c>
      <c r="J231" s="54">
        <v>780</v>
      </c>
      <c r="K231" s="55">
        <v>365</v>
      </c>
      <c r="L231" s="55">
        <v>730</v>
      </c>
      <c r="M231" s="55">
        <v>1095</v>
      </c>
      <c r="N231" s="55">
        <v>1460</v>
      </c>
      <c r="O231" s="55">
        <v>1825</v>
      </c>
      <c r="P231" s="55">
        <v>2190</v>
      </c>
      <c r="Q231" s="57">
        <v>2.3290384453705478E-4</v>
      </c>
      <c r="R231" s="58">
        <v>716.43248678366353</v>
      </c>
      <c r="S231" s="58">
        <v>658.04552322951815</v>
      </c>
      <c r="T231" s="58">
        <v>604.41691105664199</v>
      </c>
      <c r="U231" s="58">
        <v>555.15885979796201</v>
      </c>
      <c r="V231" s="58">
        <v>509.91518267312449</v>
      </c>
      <c r="W231" s="60">
        <v>468.35872098878542</v>
      </c>
      <c r="X231" s="59">
        <f t="shared" si="22"/>
        <v>1.1501443199999999</v>
      </c>
      <c r="Y231" s="59">
        <f t="shared" si="23"/>
        <v>1.0564112247919304</v>
      </c>
      <c r="Z231" s="59">
        <f t="shared" si="24"/>
        <v>0.9703170780049466</v>
      </c>
      <c r="AA231" s="59">
        <f t="shared" si="25"/>
        <v>0.89123932969710506</v>
      </c>
      <c r="AB231" s="59">
        <f t="shared" si="26"/>
        <v>0.81860616576192602</v>
      </c>
      <c r="AC231" s="59">
        <f t="shared" si="27"/>
        <v>0.7518923731195597</v>
      </c>
      <c r="AD231" s="59">
        <f t="shared" si="28"/>
        <v>0.69061554188168761</v>
      </c>
    </row>
    <row r="232" spans="1:30" x14ac:dyDescent="0.25">
      <c r="A232" s="52" t="s">
        <v>1260</v>
      </c>
      <c r="B232" s="53">
        <v>40660</v>
      </c>
      <c r="C232" s="54">
        <v>4301331805</v>
      </c>
      <c r="D232" s="55">
        <v>136</v>
      </c>
      <c r="E232" s="55">
        <v>780</v>
      </c>
      <c r="F232" s="55" t="s">
        <v>18</v>
      </c>
      <c r="G232" s="55" t="s">
        <v>32</v>
      </c>
      <c r="H232" s="55">
        <v>40.0702199999999</v>
      </c>
      <c r="I232" s="56">
        <v>-110.27806</v>
      </c>
      <c r="J232" s="54">
        <v>780</v>
      </c>
      <c r="K232" s="55">
        <v>365</v>
      </c>
      <c r="L232" s="55">
        <v>730</v>
      </c>
      <c r="M232" s="55">
        <v>1095</v>
      </c>
      <c r="N232" s="55">
        <v>1460</v>
      </c>
      <c r="O232" s="55">
        <v>1825</v>
      </c>
      <c r="P232" s="55">
        <v>2190</v>
      </c>
      <c r="Q232" s="57">
        <v>2.3290384453705478E-4</v>
      </c>
      <c r="R232" s="58">
        <v>716.43248678366353</v>
      </c>
      <c r="S232" s="58">
        <v>658.04552322951815</v>
      </c>
      <c r="T232" s="58">
        <v>604.41691105664199</v>
      </c>
      <c r="U232" s="58">
        <v>555.15885979796201</v>
      </c>
      <c r="V232" s="58">
        <v>509.91518267312449</v>
      </c>
      <c r="W232" s="60">
        <v>468.35872098878542</v>
      </c>
      <c r="X232" s="59">
        <f t="shared" si="22"/>
        <v>1.1501443199999999</v>
      </c>
      <c r="Y232" s="59">
        <f t="shared" si="23"/>
        <v>1.0564112247919304</v>
      </c>
      <c r="Z232" s="59">
        <f t="shared" si="24"/>
        <v>0.9703170780049466</v>
      </c>
      <c r="AA232" s="59">
        <f t="shared" si="25"/>
        <v>0.89123932969710506</v>
      </c>
      <c r="AB232" s="59">
        <f t="shared" si="26"/>
        <v>0.81860616576192602</v>
      </c>
      <c r="AC232" s="59">
        <f t="shared" si="27"/>
        <v>0.7518923731195597</v>
      </c>
      <c r="AD232" s="59">
        <f t="shared" si="28"/>
        <v>0.69061554188168761</v>
      </c>
    </row>
    <row r="233" spans="1:30" x14ac:dyDescent="0.25">
      <c r="A233" s="52" t="s">
        <v>1287</v>
      </c>
      <c r="B233" s="53">
        <v>40694</v>
      </c>
      <c r="C233" s="54">
        <v>4301350385</v>
      </c>
      <c r="D233" s="55">
        <v>252</v>
      </c>
      <c r="E233" s="55">
        <v>780</v>
      </c>
      <c r="F233" s="55" t="s">
        <v>18</v>
      </c>
      <c r="G233" s="55" t="s">
        <v>32</v>
      </c>
      <c r="H233" s="55">
        <v>40.111020000000003</v>
      </c>
      <c r="I233" s="56">
        <v>-110.211699999999</v>
      </c>
      <c r="J233" s="54">
        <v>780</v>
      </c>
      <c r="K233" s="55">
        <v>365</v>
      </c>
      <c r="L233" s="55">
        <v>730</v>
      </c>
      <c r="M233" s="55">
        <v>1095</v>
      </c>
      <c r="N233" s="55">
        <v>1460</v>
      </c>
      <c r="O233" s="55">
        <v>1825</v>
      </c>
      <c r="P233" s="55">
        <v>2190</v>
      </c>
      <c r="Q233" s="57">
        <v>2.3290384453705478E-4</v>
      </c>
      <c r="R233" s="58">
        <v>716.43248678366353</v>
      </c>
      <c r="S233" s="58">
        <v>658.04552322951815</v>
      </c>
      <c r="T233" s="58">
        <v>604.41691105664199</v>
      </c>
      <c r="U233" s="58">
        <v>555.15885979796201</v>
      </c>
      <c r="V233" s="58">
        <v>509.91518267312449</v>
      </c>
      <c r="W233" s="60">
        <v>468.35872098878542</v>
      </c>
      <c r="X233" s="59">
        <f t="shared" si="22"/>
        <v>1.1501443199999999</v>
      </c>
      <c r="Y233" s="59">
        <f t="shared" si="23"/>
        <v>1.0564112247919304</v>
      </c>
      <c r="Z233" s="59">
        <f t="shared" si="24"/>
        <v>0.9703170780049466</v>
      </c>
      <c r="AA233" s="59">
        <f t="shared" si="25"/>
        <v>0.89123932969710506</v>
      </c>
      <c r="AB233" s="59">
        <f t="shared" si="26"/>
        <v>0.81860616576192602</v>
      </c>
      <c r="AC233" s="59">
        <f t="shared" si="27"/>
        <v>0.7518923731195597</v>
      </c>
      <c r="AD233" s="59">
        <f t="shared" si="28"/>
        <v>0.69061554188168761</v>
      </c>
    </row>
    <row r="234" spans="1:30" x14ac:dyDescent="0.25">
      <c r="A234" s="52" t="s">
        <v>303</v>
      </c>
      <c r="B234" s="53">
        <v>36090</v>
      </c>
      <c r="C234" s="54">
        <v>4301332002</v>
      </c>
      <c r="D234" s="55">
        <v>296</v>
      </c>
      <c r="E234" s="55">
        <v>796</v>
      </c>
      <c r="F234" s="55" t="s">
        <v>18</v>
      </c>
      <c r="G234" s="55" t="s">
        <v>32</v>
      </c>
      <c r="H234" s="55">
        <v>40.054969999999898</v>
      </c>
      <c r="I234" s="56">
        <v>-110.1837</v>
      </c>
      <c r="J234" s="54">
        <v>796</v>
      </c>
      <c r="K234" s="55">
        <v>365</v>
      </c>
      <c r="L234" s="55">
        <v>730</v>
      </c>
      <c r="M234" s="55">
        <v>1095</v>
      </c>
      <c r="N234" s="55">
        <v>1460</v>
      </c>
      <c r="O234" s="55">
        <v>1825</v>
      </c>
      <c r="P234" s="55">
        <v>2190</v>
      </c>
      <c r="Q234" s="57">
        <v>2.3290384453705478E-4</v>
      </c>
      <c r="R234" s="58">
        <v>731.12853779461045</v>
      </c>
      <c r="S234" s="58">
        <v>671.54389293679037</v>
      </c>
      <c r="T234" s="58">
        <v>616.81520666806023</v>
      </c>
      <c r="U234" s="58">
        <v>566.54673384509965</v>
      </c>
      <c r="V234" s="58">
        <v>520.3749812920604</v>
      </c>
      <c r="W234" s="60">
        <v>477.96607936804259</v>
      </c>
      <c r="X234" s="59">
        <f t="shared" si="22"/>
        <v>1.173737024</v>
      </c>
      <c r="Y234" s="59">
        <f t="shared" si="23"/>
        <v>1.0780811986338161</v>
      </c>
      <c r="Z234" s="59">
        <f t="shared" si="24"/>
        <v>0.99022101806658658</v>
      </c>
      <c r="AA234" s="59">
        <f t="shared" si="25"/>
        <v>0.9095211621011482</v>
      </c>
      <c r="AB234" s="59">
        <f t="shared" si="26"/>
        <v>0.83539808711088859</v>
      </c>
      <c r="AC234" s="59">
        <f t="shared" si="27"/>
        <v>0.76731580641431985</v>
      </c>
      <c r="AD234" s="59">
        <f t="shared" si="28"/>
        <v>0.70478201453567091</v>
      </c>
    </row>
    <row r="235" spans="1:30" x14ac:dyDescent="0.25">
      <c r="A235" s="52" t="s">
        <v>576</v>
      </c>
      <c r="B235" s="53">
        <v>39272</v>
      </c>
      <c r="C235" s="54">
        <v>4301333107</v>
      </c>
      <c r="D235" s="55">
        <v>366</v>
      </c>
      <c r="E235" s="55">
        <v>800</v>
      </c>
      <c r="F235" s="55" t="s">
        <v>18</v>
      </c>
      <c r="G235" s="55" t="s">
        <v>32</v>
      </c>
      <c r="H235" s="55">
        <v>40.017670000000003</v>
      </c>
      <c r="I235" s="56">
        <v>-110.13645</v>
      </c>
      <c r="J235" s="54">
        <v>800</v>
      </c>
      <c r="K235" s="55">
        <v>365</v>
      </c>
      <c r="L235" s="55">
        <v>730</v>
      </c>
      <c r="M235" s="55">
        <v>1095</v>
      </c>
      <c r="N235" s="55">
        <v>1460</v>
      </c>
      <c r="O235" s="55">
        <v>1825</v>
      </c>
      <c r="P235" s="55">
        <v>2190</v>
      </c>
      <c r="Q235" s="57">
        <v>2.3290384453705478E-4</v>
      </c>
      <c r="R235" s="58">
        <v>734.80255054734721</v>
      </c>
      <c r="S235" s="58">
        <v>674.9184853636084</v>
      </c>
      <c r="T235" s="58">
        <v>619.91478057091479</v>
      </c>
      <c r="U235" s="58">
        <v>569.39370235688409</v>
      </c>
      <c r="V235" s="58">
        <v>522.98993094679429</v>
      </c>
      <c r="W235" s="60">
        <v>480.36791896285689</v>
      </c>
      <c r="X235" s="59">
        <f t="shared" si="22"/>
        <v>1.1796351999999999</v>
      </c>
      <c r="Y235" s="59">
        <f t="shared" si="23"/>
        <v>1.0834986920942875</v>
      </c>
      <c r="Z235" s="59">
        <f t="shared" si="24"/>
        <v>0.99519700308199655</v>
      </c>
      <c r="AA235" s="59">
        <f t="shared" si="25"/>
        <v>0.91409162020215895</v>
      </c>
      <c r="AB235" s="59">
        <f t="shared" si="26"/>
        <v>0.83959606744812931</v>
      </c>
      <c r="AC235" s="59">
        <f t="shared" si="27"/>
        <v>0.7711716647380098</v>
      </c>
      <c r="AD235" s="59">
        <f t="shared" si="28"/>
        <v>0.70832363269916687</v>
      </c>
    </row>
    <row r="236" spans="1:30" x14ac:dyDescent="0.25">
      <c r="A236" s="52" t="s">
        <v>663</v>
      </c>
      <c r="B236" s="53">
        <v>39532</v>
      </c>
      <c r="C236" s="54">
        <v>4301333343</v>
      </c>
      <c r="D236" s="55">
        <v>359</v>
      </c>
      <c r="E236" s="55">
        <v>802</v>
      </c>
      <c r="F236" s="55" t="s">
        <v>18</v>
      </c>
      <c r="G236" s="55" t="s">
        <v>32</v>
      </c>
      <c r="H236" s="55">
        <v>40.010849999999898</v>
      </c>
      <c r="I236" s="56">
        <v>-110.06914</v>
      </c>
      <c r="J236" s="54">
        <v>802</v>
      </c>
      <c r="K236" s="55">
        <v>365</v>
      </c>
      <c r="L236" s="55">
        <v>730</v>
      </c>
      <c r="M236" s="55">
        <v>1095</v>
      </c>
      <c r="N236" s="55">
        <v>1460</v>
      </c>
      <c r="O236" s="55">
        <v>1825</v>
      </c>
      <c r="P236" s="55">
        <v>2190</v>
      </c>
      <c r="Q236" s="57">
        <v>2.3290384453705478E-4</v>
      </c>
      <c r="R236" s="58">
        <v>736.63955692371553</v>
      </c>
      <c r="S236" s="58">
        <v>676.60578157701741</v>
      </c>
      <c r="T236" s="58">
        <v>621.46456752234212</v>
      </c>
      <c r="U236" s="58">
        <v>570.81718661277637</v>
      </c>
      <c r="V236" s="58">
        <v>524.29740577416135</v>
      </c>
      <c r="W236" s="60">
        <v>481.56883876026399</v>
      </c>
      <c r="X236" s="59">
        <f t="shared" si="22"/>
        <v>1.1825842879999999</v>
      </c>
      <c r="Y236" s="59">
        <f t="shared" si="23"/>
        <v>1.0862074388245231</v>
      </c>
      <c r="Z236" s="59">
        <f t="shared" si="24"/>
        <v>0.99768499558970147</v>
      </c>
      <c r="AA236" s="59">
        <f t="shared" si="25"/>
        <v>0.91637684925266438</v>
      </c>
      <c r="AB236" s="59">
        <f t="shared" si="26"/>
        <v>0.84169505761674968</v>
      </c>
      <c r="AC236" s="59">
        <f t="shared" si="27"/>
        <v>0.77309959389985494</v>
      </c>
      <c r="AD236" s="59">
        <f t="shared" si="28"/>
        <v>0.71009444178091463</v>
      </c>
    </row>
    <row r="237" spans="1:30" x14ac:dyDescent="0.25">
      <c r="A237" s="52" t="s">
        <v>560</v>
      </c>
      <c r="B237" s="53">
        <v>39254</v>
      </c>
      <c r="C237" s="54">
        <v>4301332921</v>
      </c>
      <c r="D237" s="55">
        <v>340</v>
      </c>
      <c r="E237" s="55">
        <v>803</v>
      </c>
      <c r="F237" s="55" t="s">
        <v>18</v>
      </c>
      <c r="G237" s="55" t="s">
        <v>32</v>
      </c>
      <c r="H237" s="55">
        <v>40.029139999999899</v>
      </c>
      <c r="I237" s="56">
        <v>-110.15954000000001</v>
      </c>
      <c r="J237" s="54">
        <v>803</v>
      </c>
      <c r="K237" s="55">
        <v>365</v>
      </c>
      <c r="L237" s="55">
        <v>730</v>
      </c>
      <c r="M237" s="55">
        <v>1095</v>
      </c>
      <c r="N237" s="55">
        <v>1460</v>
      </c>
      <c r="O237" s="55">
        <v>1825</v>
      </c>
      <c r="P237" s="55">
        <v>2190</v>
      </c>
      <c r="Q237" s="57">
        <v>2.3290384453705478E-4</v>
      </c>
      <c r="R237" s="58">
        <v>737.55806011189975</v>
      </c>
      <c r="S237" s="58">
        <v>677.44942968372197</v>
      </c>
      <c r="T237" s="58">
        <v>622.23946099805573</v>
      </c>
      <c r="U237" s="58">
        <v>571.52892874072245</v>
      </c>
      <c r="V237" s="58">
        <v>524.95114318784476</v>
      </c>
      <c r="W237" s="60">
        <v>482.16929865896759</v>
      </c>
      <c r="X237" s="59">
        <f t="shared" si="22"/>
        <v>1.1840588320000001</v>
      </c>
      <c r="Y237" s="59">
        <f t="shared" si="23"/>
        <v>1.0875618121896411</v>
      </c>
      <c r="Z237" s="59">
        <f t="shared" si="24"/>
        <v>0.9989289918435541</v>
      </c>
      <c r="AA237" s="59">
        <f t="shared" si="25"/>
        <v>0.91751946377791704</v>
      </c>
      <c r="AB237" s="59">
        <f t="shared" si="26"/>
        <v>0.84274455270105986</v>
      </c>
      <c r="AC237" s="59">
        <f t="shared" si="27"/>
        <v>0.77406355848077735</v>
      </c>
      <c r="AD237" s="59">
        <f t="shared" si="28"/>
        <v>0.71097984632178868</v>
      </c>
    </row>
    <row r="238" spans="1:30" x14ac:dyDescent="0.25">
      <c r="A238" s="52" t="s">
        <v>390</v>
      </c>
      <c r="B238" s="53">
        <v>38432</v>
      </c>
      <c r="C238" s="54">
        <v>4301332464</v>
      </c>
      <c r="D238" s="55">
        <v>365</v>
      </c>
      <c r="E238" s="55">
        <v>806</v>
      </c>
      <c r="F238" s="55" t="s">
        <v>18</v>
      </c>
      <c r="G238" s="55" t="s">
        <v>32</v>
      </c>
      <c r="H238" s="55">
        <v>40.032640000000001</v>
      </c>
      <c r="I238" s="56">
        <v>-110.182</v>
      </c>
      <c r="J238" s="54">
        <v>806</v>
      </c>
      <c r="K238" s="55">
        <v>365</v>
      </c>
      <c r="L238" s="55">
        <v>730</v>
      </c>
      <c r="M238" s="55">
        <v>1095</v>
      </c>
      <c r="N238" s="55">
        <v>1460</v>
      </c>
      <c r="O238" s="55">
        <v>1825</v>
      </c>
      <c r="P238" s="55">
        <v>2190</v>
      </c>
      <c r="Q238" s="57">
        <v>2.3290384453705478E-4</v>
      </c>
      <c r="R238" s="58">
        <v>740.31356967645229</v>
      </c>
      <c r="S238" s="58">
        <v>679.98037400383544</v>
      </c>
      <c r="T238" s="58">
        <v>624.56414142519668</v>
      </c>
      <c r="U238" s="58">
        <v>573.66415512456069</v>
      </c>
      <c r="V238" s="58">
        <v>526.91235542889524</v>
      </c>
      <c r="W238" s="60">
        <v>483.97067835507829</v>
      </c>
      <c r="X238" s="59">
        <f t="shared" si="22"/>
        <v>1.188482464</v>
      </c>
      <c r="Y238" s="59">
        <f t="shared" si="23"/>
        <v>1.0916249322849947</v>
      </c>
      <c r="Z238" s="59">
        <f t="shared" si="24"/>
        <v>1.0026609806051114</v>
      </c>
      <c r="AA238" s="59">
        <f t="shared" si="25"/>
        <v>0.92094730735367514</v>
      </c>
      <c r="AB238" s="59">
        <f t="shared" si="26"/>
        <v>0.84589303795399018</v>
      </c>
      <c r="AC238" s="59">
        <f t="shared" si="27"/>
        <v>0.7769554522235449</v>
      </c>
      <c r="AD238" s="59">
        <f t="shared" si="28"/>
        <v>0.71363605994441048</v>
      </c>
    </row>
    <row r="239" spans="1:30" x14ac:dyDescent="0.25">
      <c r="A239" s="52" t="s">
        <v>827</v>
      </c>
      <c r="B239" s="53">
        <v>40065</v>
      </c>
      <c r="C239" s="54">
        <v>4301350018</v>
      </c>
      <c r="D239" s="55">
        <v>265</v>
      </c>
      <c r="E239" s="55">
        <v>808</v>
      </c>
      <c r="F239" s="55" t="s">
        <v>18</v>
      </c>
      <c r="G239" s="55" t="s">
        <v>32</v>
      </c>
      <c r="H239" s="55">
        <v>40.124890000000001</v>
      </c>
      <c r="I239" s="56">
        <v>-110.022409999999</v>
      </c>
      <c r="J239" s="54">
        <v>808</v>
      </c>
      <c r="K239" s="55">
        <v>365</v>
      </c>
      <c r="L239" s="55">
        <v>730</v>
      </c>
      <c r="M239" s="55">
        <v>1095</v>
      </c>
      <c r="N239" s="55">
        <v>1460</v>
      </c>
      <c r="O239" s="55">
        <v>1825</v>
      </c>
      <c r="P239" s="55">
        <v>2190</v>
      </c>
      <c r="Q239" s="57">
        <v>2.3290384453705478E-4</v>
      </c>
      <c r="R239" s="58">
        <v>742.15057605282061</v>
      </c>
      <c r="S239" s="58">
        <v>681.66767021724445</v>
      </c>
      <c r="T239" s="58">
        <v>626.11392837662402</v>
      </c>
      <c r="U239" s="58">
        <v>575.08763938045297</v>
      </c>
      <c r="V239" s="58">
        <v>528.2198302562623</v>
      </c>
      <c r="W239" s="60">
        <v>485.17159815248544</v>
      </c>
      <c r="X239" s="59">
        <f t="shared" si="22"/>
        <v>1.1914315520000001</v>
      </c>
      <c r="Y239" s="59">
        <f t="shared" si="23"/>
        <v>1.0943336790152303</v>
      </c>
      <c r="Z239" s="59">
        <f t="shared" si="24"/>
        <v>1.0051489731128165</v>
      </c>
      <c r="AA239" s="59">
        <f t="shared" si="25"/>
        <v>0.92323253640418068</v>
      </c>
      <c r="AB239" s="59">
        <f t="shared" si="26"/>
        <v>0.84799202812261065</v>
      </c>
      <c r="AC239" s="59">
        <f t="shared" si="27"/>
        <v>0.77888338138539004</v>
      </c>
      <c r="AD239" s="59">
        <f t="shared" si="28"/>
        <v>0.71540686902615847</v>
      </c>
    </row>
    <row r="240" spans="1:30" x14ac:dyDescent="0.25">
      <c r="A240" s="52" t="s">
        <v>1678</v>
      </c>
      <c r="B240" s="53">
        <v>41260</v>
      </c>
      <c r="C240" s="54">
        <v>4304752644</v>
      </c>
      <c r="D240" s="55">
        <v>13</v>
      </c>
      <c r="E240" s="55">
        <v>817</v>
      </c>
      <c r="F240" s="55" t="s">
        <v>18</v>
      </c>
      <c r="G240" s="55" t="s">
        <v>19</v>
      </c>
      <c r="H240" s="55">
        <v>40.13796</v>
      </c>
      <c r="I240" s="56">
        <v>-109.823359999999</v>
      </c>
      <c r="J240" s="54">
        <v>817</v>
      </c>
      <c r="K240" s="55">
        <v>365</v>
      </c>
      <c r="L240" s="55">
        <v>730</v>
      </c>
      <c r="M240" s="55">
        <v>1095</v>
      </c>
      <c r="N240" s="55">
        <v>1460</v>
      </c>
      <c r="O240" s="55">
        <v>1825</v>
      </c>
      <c r="P240" s="55">
        <v>2190</v>
      </c>
      <c r="Q240" s="57">
        <v>2.3290384453705478E-4</v>
      </c>
      <c r="R240" s="58">
        <v>750.41710474647834</v>
      </c>
      <c r="S240" s="58">
        <v>689.26050317758506</v>
      </c>
      <c r="T240" s="58">
        <v>633.08796965804675</v>
      </c>
      <c r="U240" s="58">
        <v>581.49331853196793</v>
      </c>
      <c r="V240" s="58">
        <v>534.10346697941372</v>
      </c>
      <c r="W240" s="60">
        <v>490.5757372408176</v>
      </c>
      <c r="X240" s="59">
        <f t="shared" si="22"/>
        <v>1.2047024479999999</v>
      </c>
      <c r="Y240" s="59">
        <f t="shared" si="23"/>
        <v>1.106523039301291</v>
      </c>
      <c r="Z240" s="59">
        <f t="shared" si="24"/>
        <v>1.016344939397489</v>
      </c>
      <c r="AA240" s="59">
        <f t="shared" si="25"/>
        <v>0.93351606713145485</v>
      </c>
      <c r="AB240" s="59">
        <f t="shared" si="26"/>
        <v>0.85743748388140206</v>
      </c>
      <c r="AC240" s="59">
        <f t="shared" si="27"/>
        <v>0.78755906261369257</v>
      </c>
      <c r="AD240" s="59">
        <f t="shared" si="28"/>
        <v>0.7233755098940241</v>
      </c>
    </row>
    <row r="241" spans="1:30" x14ac:dyDescent="0.25">
      <c r="A241" s="52" t="s">
        <v>375</v>
      </c>
      <c r="B241" s="53">
        <v>38220</v>
      </c>
      <c r="C241" s="54">
        <v>4301332550</v>
      </c>
      <c r="D241" s="55">
        <v>366</v>
      </c>
      <c r="E241" s="55">
        <v>820</v>
      </c>
      <c r="F241" s="55" t="s">
        <v>18</v>
      </c>
      <c r="G241" s="55" t="s">
        <v>32</v>
      </c>
      <c r="H241" s="55">
        <v>40.0088399999999</v>
      </c>
      <c r="I241" s="56">
        <v>-110.32498</v>
      </c>
      <c r="J241" s="54">
        <v>820</v>
      </c>
      <c r="K241" s="55">
        <v>365</v>
      </c>
      <c r="L241" s="55">
        <v>730</v>
      </c>
      <c r="M241" s="55">
        <v>1095</v>
      </c>
      <c r="N241" s="55">
        <v>1460</v>
      </c>
      <c r="O241" s="55">
        <v>1825</v>
      </c>
      <c r="P241" s="55">
        <v>2190</v>
      </c>
      <c r="Q241" s="57">
        <v>2.3290384453705478E-4</v>
      </c>
      <c r="R241" s="58">
        <v>753.17261431103088</v>
      </c>
      <c r="S241" s="58">
        <v>691.79144749769864</v>
      </c>
      <c r="T241" s="58">
        <v>635.41265008518769</v>
      </c>
      <c r="U241" s="58">
        <v>583.62854491580617</v>
      </c>
      <c r="V241" s="58">
        <v>536.0646792204642</v>
      </c>
      <c r="W241" s="60">
        <v>492.3771169369283</v>
      </c>
      <c r="X241" s="59">
        <f t="shared" si="22"/>
        <v>1.2091260799999999</v>
      </c>
      <c r="Y241" s="59">
        <f t="shared" si="23"/>
        <v>1.1105861593966446</v>
      </c>
      <c r="Z241" s="59">
        <f t="shared" si="24"/>
        <v>1.0200769281590465</v>
      </c>
      <c r="AA241" s="59">
        <f t="shared" si="25"/>
        <v>0.93694391070721295</v>
      </c>
      <c r="AB241" s="59">
        <f t="shared" si="26"/>
        <v>0.8605859691343325</v>
      </c>
      <c r="AC241" s="59">
        <f t="shared" si="27"/>
        <v>0.79045095635646012</v>
      </c>
      <c r="AD241" s="59">
        <f t="shared" si="28"/>
        <v>0.72603172351664602</v>
      </c>
    </row>
    <row r="242" spans="1:30" x14ac:dyDescent="0.25">
      <c r="A242" s="52" t="s">
        <v>1667</v>
      </c>
      <c r="B242" s="53">
        <v>41228</v>
      </c>
      <c r="C242" s="54">
        <v>4304752008</v>
      </c>
      <c r="D242" s="55">
        <v>61</v>
      </c>
      <c r="E242" s="55">
        <v>821</v>
      </c>
      <c r="F242" s="55" t="s">
        <v>18</v>
      </c>
      <c r="G242" s="55" t="s">
        <v>19</v>
      </c>
      <c r="H242" s="55">
        <v>40.148119999999899</v>
      </c>
      <c r="I242" s="56">
        <v>-109.79562</v>
      </c>
      <c r="J242" s="54">
        <v>821</v>
      </c>
      <c r="K242" s="55">
        <v>365</v>
      </c>
      <c r="L242" s="55">
        <v>730</v>
      </c>
      <c r="M242" s="55">
        <v>1095</v>
      </c>
      <c r="N242" s="55">
        <v>1460</v>
      </c>
      <c r="O242" s="55">
        <v>1825</v>
      </c>
      <c r="P242" s="55">
        <v>2190</v>
      </c>
      <c r="Q242" s="57">
        <v>2.3290384453705478E-4</v>
      </c>
      <c r="R242" s="58">
        <v>754.09111749921499</v>
      </c>
      <c r="S242" s="58">
        <v>692.63509560440309</v>
      </c>
      <c r="T242" s="58">
        <v>636.1875435609013</v>
      </c>
      <c r="U242" s="58">
        <v>584.34028704375237</v>
      </c>
      <c r="V242" s="58">
        <v>536.71841663414773</v>
      </c>
      <c r="W242" s="60">
        <v>492.97757683563185</v>
      </c>
      <c r="X242" s="59">
        <f t="shared" si="22"/>
        <v>1.210600624</v>
      </c>
      <c r="Y242" s="59">
        <f t="shared" si="23"/>
        <v>1.1119405327617624</v>
      </c>
      <c r="Z242" s="59">
        <f t="shared" si="24"/>
        <v>1.0213209244128989</v>
      </c>
      <c r="AA242" s="59">
        <f t="shared" si="25"/>
        <v>0.93808652523246561</v>
      </c>
      <c r="AB242" s="59">
        <f t="shared" si="26"/>
        <v>0.86163546421864279</v>
      </c>
      <c r="AC242" s="59">
        <f t="shared" si="27"/>
        <v>0.79141492093738275</v>
      </c>
      <c r="AD242" s="59">
        <f t="shared" si="28"/>
        <v>0.72691712805751996</v>
      </c>
    </row>
    <row r="243" spans="1:30" x14ac:dyDescent="0.25">
      <c r="A243" s="52" t="s">
        <v>788</v>
      </c>
      <c r="B243" s="53">
        <v>39955</v>
      </c>
      <c r="C243" s="54">
        <v>4301333350</v>
      </c>
      <c r="D243" s="55">
        <v>324</v>
      </c>
      <c r="E243" s="55">
        <v>823</v>
      </c>
      <c r="F243" s="55" t="s">
        <v>18</v>
      </c>
      <c r="G243" s="55" t="s">
        <v>32</v>
      </c>
      <c r="H243" s="55">
        <v>40.007539999999899</v>
      </c>
      <c r="I243" s="56">
        <v>-110.09788</v>
      </c>
      <c r="J243" s="54">
        <v>823</v>
      </c>
      <c r="K243" s="55">
        <v>365</v>
      </c>
      <c r="L243" s="55">
        <v>730</v>
      </c>
      <c r="M243" s="55">
        <v>1095</v>
      </c>
      <c r="N243" s="55">
        <v>1460</v>
      </c>
      <c r="O243" s="55">
        <v>1825</v>
      </c>
      <c r="P243" s="55">
        <v>2190</v>
      </c>
      <c r="Q243" s="57">
        <v>2.3290384453705478E-4</v>
      </c>
      <c r="R243" s="58">
        <v>755.92812387558342</v>
      </c>
      <c r="S243" s="58">
        <v>694.3223918178121</v>
      </c>
      <c r="T243" s="58">
        <v>637.73733051232864</v>
      </c>
      <c r="U243" s="58">
        <v>585.76377129964453</v>
      </c>
      <c r="V243" s="58">
        <v>538.02589146151468</v>
      </c>
      <c r="W243" s="60">
        <v>494.178496633039</v>
      </c>
      <c r="X243" s="59">
        <f t="shared" si="22"/>
        <v>1.2135497120000001</v>
      </c>
      <c r="Y243" s="59">
        <f t="shared" si="23"/>
        <v>1.1146492794919982</v>
      </c>
      <c r="Z243" s="59">
        <f t="shared" si="24"/>
        <v>1.0238089169206039</v>
      </c>
      <c r="AA243" s="59">
        <f t="shared" si="25"/>
        <v>0.94037175428297104</v>
      </c>
      <c r="AB243" s="59">
        <f t="shared" si="26"/>
        <v>0.86373445438726304</v>
      </c>
      <c r="AC243" s="59">
        <f t="shared" si="27"/>
        <v>0.79334285009922767</v>
      </c>
      <c r="AD243" s="59">
        <f t="shared" si="28"/>
        <v>0.72868793713926783</v>
      </c>
    </row>
    <row r="244" spans="1:30" x14ac:dyDescent="0.25">
      <c r="A244" s="52" t="s">
        <v>1095</v>
      </c>
      <c r="B244" s="53">
        <v>40475</v>
      </c>
      <c r="C244" s="54">
        <v>4301334203</v>
      </c>
      <c r="D244" s="55">
        <v>297</v>
      </c>
      <c r="E244" s="55">
        <v>823</v>
      </c>
      <c r="F244" s="55" t="s">
        <v>18</v>
      </c>
      <c r="G244" s="55" t="s">
        <v>32</v>
      </c>
      <c r="H244" s="55">
        <v>40.072389999999899</v>
      </c>
      <c r="I244" s="56">
        <v>-110.16835</v>
      </c>
      <c r="J244" s="54">
        <v>823</v>
      </c>
      <c r="K244" s="55">
        <v>365</v>
      </c>
      <c r="L244" s="55">
        <v>730</v>
      </c>
      <c r="M244" s="55">
        <v>1095</v>
      </c>
      <c r="N244" s="55">
        <v>1460</v>
      </c>
      <c r="O244" s="55">
        <v>1825</v>
      </c>
      <c r="P244" s="55">
        <v>2190</v>
      </c>
      <c r="Q244" s="57">
        <v>2.3290384453705478E-4</v>
      </c>
      <c r="R244" s="58">
        <v>755.92812387558342</v>
      </c>
      <c r="S244" s="58">
        <v>694.3223918178121</v>
      </c>
      <c r="T244" s="58">
        <v>637.73733051232864</v>
      </c>
      <c r="U244" s="58">
        <v>585.76377129964453</v>
      </c>
      <c r="V244" s="58">
        <v>538.02589146151468</v>
      </c>
      <c r="W244" s="60">
        <v>494.178496633039</v>
      </c>
      <c r="X244" s="59">
        <f t="shared" si="22"/>
        <v>1.2135497120000001</v>
      </c>
      <c r="Y244" s="59">
        <f t="shared" si="23"/>
        <v>1.1146492794919982</v>
      </c>
      <c r="Z244" s="59">
        <f t="shared" si="24"/>
        <v>1.0238089169206039</v>
      </c>
      <c r="AA244" s="59">
        <f t="shared" si="25"/>
        <v>0.94037175428297104</v>
      </c>
      <c r="AB244" s="59">
        <f t="shared" si="26"/>
        <v>0.86373445438726304</v>
      </c>
      <c r="AC244" s="59">
        <f t="shared" si="27"/>
        <v>0.79334285009922767</v>
      </c>
      <c r="AD244" s="59">
        <f t="shared" si="28"/>
        <v>0.72868793713926783</v>
      </c>
    </row>
    <row r="245" spans="1:30" x14ac:dyDescent="0.25">
      <c r="A245" s="52" t="s">
        <v>1687</v>
      </c>
      <c r="B245" s="53">
        <v>41271</v>
      </c>
      <c r="C245" s="54">
        <v>4304752116</v>
      </c>
      <c r="D245" s="55">
        <v>31</v>
      </c>
      <c r="E245" s="55">
        <v>823</v>
      </c>
      <c r="F245" s="55" t="s">
        <v>18</v>
      </c>
      <c r="G245" s="55" t="s">
        <v>19</v>
      </c>
      <c r="H245" s="55">
        <v>40.19135</v>
      </c>
      <c r="I245" s="56">
        <v>-109.87652</v>
      </c>
      <c r="J245" s="54">
        <v>823</v>
      </c>
      <c r="K245" s="55">
        <v>365</v>
      </c>
      <c r="L245" s="55">
        <v>730</v>
      </c>
      <c r="M245" s="55">
        <v>1095</v>
      </c>
      <c r="N245" s="55">
        <v>1460</v>
      </c>
      <c r="O245" s="55">
        <v>1825</v>
      </c>
      <c r="P245" s="55">
        <v>2190</v>
      </c>
      <c r="Q245" s="57">
        <v>2.3290384453705478E-4</v>
      </c>
      <c r="R245" s="58">
        <v>755.92812387558342</v>
      </c>
      <c r="S245" s="58">
        <v>694.3223918178121</v>
      </c>
      <c r="T245" s="58">
        <v>637.73733051232864</v>
      </c>
      <c r="U245" s="58">
        <v>585.76377129964453</v>
      </c>
      <c r="V245" s="58">
        <v>538.02589146151468</v>
      </c>
      <c r="W245" s="60">
        <v>494.178496633039</v>
      </c>
      <c r="X245" s="59">
        <f t="shared" si="22"/>
        <v>1.2135497120000001</v>
      </c>
      <c r="Y245" s="59">
        <f t="shared" si="23"/>
        <v>1.1146492794919982</v>
      </c>
      <c r="Z245" s="59">
        <f t="shared" si="24"/>
        <v>1.0238089169206039</v>
      </c>
      <c r="AA245" s="59">
        <f t="shared" si="25"/>
        <v>0.94037175428297104</v>
      </c>
      <c r="AB245" s="59">
        <f t="shared" si="26"/>
        <v>0.86373445438726304</v>
      </c>
      <c r="AC245" s="59">
        <f t="shared" si="27"/>
        <v>0.79334285009922767</v>
      </c>
      <c r="AD245" s="59">
        <f t="shared" si="28"/>
        <v>0.72868793713926783</v>
      </c>
    </row>
    <row r="246" spans="1:30" x14ac:dyDescent="0.25">
      <c r="A246" s="52" t="s">
        <v>1205</v>
      </c>
      <c r="B246" s="53">
        <v>40593</v>
      </c>
      <c r="C246" s="54">
        <v>4301350222</v>
      </c>
      <c r="D246" s="55">
        <v>365</v>
      </c>
      <c r="E246" s="55">
        <v>845</v>
      </c>
      <c r="F246" s="55" t="s">
        <v>18</v>
      </c>
      <c r="G246" s="55" t="s">
        <v>32</v>
      </c>
      <c r="H246" s="55">
        <v>40.083660000000002</v>
      </c>
      <c r="I246" s="56">
        <v>-110.10325</v>
      </c>
      <c r="J246" s="54">
        <v>845</v>
      </c>
      <c r="K246" s="55">
        <v>365</v>
      </c>
      <c r="L246" s="55">
        <v>730</v>
      </c>
      <c r="M246" s="55">
        <v>1095</v>
      </c>
      <c r="N246" s="55">
        <v>1460</v>
      </c>
      <c r="O246" s="55">
        <v>1825</v>
      </c>
      <c r="P246" s="55">
        <v>2190</v>
      </c>
      <c r="Q246" s="57">
        <v>2.3290384453705478E-4</v>
      </c>
      <c r="R246" s="58">
        <v>776.13519401563542</v>
      </c>
      <c r="S246" s="58">
        <v>712.88265016531136</v>
      </c>
      <c r="T246" s="58">
        <v>654.78498697802877</v>
      </c>
      <c r="U246" s="58">
        <v>601.42209811445889</v>
      </c>
      <c r="V246" s="58">
        <v>552.40811456255153</v>
      </c>
      <c r="W246" s="60">
        <v>507.38861440451757</v>
      </c>
      <c r="X246" s="59">
        <f t="shared" si="22"/>
        <v>1.2459896799999999</v>
      </c>
      <c r="Y246" s="59">
        <f t="shared" si="23"/>
        <v>1.1444454935245911</v>
      </c>
      <c r="Z246" s="59">
        <f t="shared" si="24"/>
        <v>1.0511768345053589</v>
      </c>
      <c r="AA246" s="59">
        <f t="shared" si="25"/>
        <v>0.96550927383853047</v>
      </c>
      <c r="AB246" s="59">
        <f t="shared" si="26"/>
        <v>0.88682334624208659</v>
      </c>
      <c r="AC246" s="59">
        <f t="shared" si="27"/>
        <v>0.81455007087952291</v>
      </c>
      <c r="AD246" s="59">
        <f t="shared" si="28"/>
        <v>0.74816683703849496</v>
      </c>
    </row>
    <row r="247" spans="1:30" x14ac:dyDescent="0.25">
      <c r="A247" s="52" t="s">
        <v>900</v>
      </c>
      <c r="B247" s="53">
        <v>40239</v>
      </c>
      <c r="C247" s="54">
        <v>4301350072</v>
      </c>
      <c r="D247" s="55">
        <v>359</v>
      </c>
      <c r="E247" s="55">
        <v>846</v>
      </c>
      <c r="F247" s="55" t="s">
        <v>18</v>
      </c>
      <c r="G247" s="55" t="s">
        <v>32</v>
      </c>
      <c r="H247" s="55">
        <v>40.126460000000002</v>
      </c>
      <c r="I247" s="56">
        <v>-110.047349999999</v>
      </c>
      <c r="J247" s="54">
        <v>846</v>
      </c>
      <c r="K247" s="55">
        <v>365</v>
      </c>
      <c r="L247" s="55">
        <v>730</v>
      </c>
      <c r="M247" s="55">
        <v>1095</v>
      </c>
      <c r="N247" s="55">
        <v>1460</v>
      </c>
      <c r="O247" s="55">
        <v>1825</v>
      </c>
      <c r="P247" s="55">
        <v>2190</v>
      </c>
      <c r="Q247" s="57">
        <v>2.3290384453705478E-4</v>
      </c>
      <c r="R247" s="58">
        <v>777.05369720381964</v>
      </c>
      <c r="S247" s="58">
        <v>713.72629827201592</v>
      </c>
      <c r="T247" s="58">
        <v>655.55988045374238</v>
      </c>
      <c r="U247" s="58">
        <v>602.13384024240497</v>
      </c>
      <c r="V247" s="58">
        <v>553.06185197623506</v>
      </c>
      <c r="W247" s="60">
        <v>507.98907430322112</v>
      </c>
      <c r="X247" s="59">
        <f t="shared" si="22"/>
        <v>1.247464224</v>
      </c>
      <c r="Y247" s="59">
        <f t="shared" si="23"/>
        <v>1.1457998668897089</v>
      </c>
      <c r="Z247" s="59">
        <f t="shared" si="24"/>
        <v>1.0524208307592113</v>
      </c>
      <c r="AA247" s="59">
        <f t="shared" si="25"/>
        <v>0.96665188836378302</v>
      </c>
      <c r="AB247" s="59">
        <f t="shared" si="26"/>
        <v>0.88787284132639677</v>
      </c>
      <c r="AC247" s="59">
        <f t="shared" si="27"/>
        <v>0.81551403546044554</v>
      </c>
      <c r="AD247" s="59">
        <f t="shared" si="28"/>
        <v>0.74905224157936889</v>
      </c>
    </row>
    <row r="248" spans="1:30" x14ac:dyDescent="0.25">
      <c r="A248" s="52" t="s">
        <v>1044</v>
      </c>
      <c r="B248" s="53">
        <v>40421</v>
      </c>
      <c r="C248" s="54">
        <v>4301350298</v>
      </c>
      <c r="D248" s="55">
        <v>300</v>
      </c>
      <c r="E248" s="55">
        <v>848</v>
      </c>
      <c r="F248" s="55" t="s">
        <v>18</v>
      </c>
      <c r="G248" s="55" t="s">
        <v>32</v>
      </c>
      <c r="H248" s="55">
        <v>40.115000000000002</v>
      </c>
      <c r="I248" s="56">
        <v>-110.12576</v>
      </c>
      <c r="J248" s="54">
        <v>848</v>
      </c>
      <c r="K248" s="55">
        <v>365</v>
      </c>
      <c r="L248" s="55">
        <v>730</v>
      </c>
      <c r="M248" s="55">
        <v>1095</v>
      </c>
      <c r="N248" s="55">
        <v>1460</v>
      </c>
      <c r="O248" s="55">
        <v>1825</v>
      </c>
      <c r="P248" s="55">
        <v>2190</v>
      </c>
      <c r="Q248" s="57">
        <v>2.3290384453705478E-4</v>
      </c>
      <c r="R248" s="58">
        <v>778.89070358018796</v>
      </c>
      <c r="S248" s="58">
        <v>715.41359448542494</v>
      </c>
      <c r="T248" s="58">
        <v>657.10966740516972</v>
      </c>
      <c r="U248" s="58">
        <v>603.55732449829713</v>
      </c>
      <c r="V248" s="58">
        <v>554.36932680360201</v>
      </c>
      <c r="W248" s="60">
        <v>509.18999410062827</v>
      </c>
      <c r="X248" s="59">
        <f t="shared" si="22"/>
        <v>1.2504133120000001</v>
      </c>
      <c r="Y248" s="59">
        <f t="shared" si="23"/>
        <v>1.1485086136199447</v>
      </c>
      <c r="Z248" s="59">
        <f t="shared" si="24"/>
        <v>1.0549088232669164</v>
      </c>
      <c r="AA248" s="59">
        <f t="shared" si="25"/>
        <v>0.96893711741428856</v>
      </c>
      <c r="AB248" s="59">
        <f t="shared" si="26"/>
        <v>0.88997183149501702</v>
      </c>
      <c r="AC248" s="59">
        <f t="shared" si="27"/>
        <v>0.81744196462229046</v>
      </c>
      <c r="AD248" s="59">
        <f t="shared" si="28"/>
        <v>0.75082305066111676</v>
      </c>
    </row>
    <row r="249" spans="1:30" x14ac:dyDescent="0.25">
      <c r="A249" s="52" t="s">
        <v>1073</v>
      </c>
      <c r="B249" s="53">
        <v>40452</v>
      </c>
      <c r="C249" s="54">
        <v>4301350289</v>
      </c>
      <c r="D249" s="55">
        <v>366</v>
      </c>
      <c r="E249" s="55">
        <v>849</v>
      </c>
      <c r="F249" s="55" t="s">
        <v>18</v>
      </c>
      <c r="G249" s="55" t="s">
        <v>32</v>
      </c>
      <c r="H249" s="55">
        <v>40.128909999999898</v>
      </c>
      <c r="I249" s="56">
        <v>-110.18741</v>
      </c>
      <c r="J249" s="54">
        <v>849</v>
      </c>
      <c r="K249" s="55">
        <v>365</v>
      </c>
      <c r="L249" s="55">
        <v>730</v>
      </c>
      <c r="M249" s="55">
        <v>1095</v>
      </c>
      <c r="N249" s="55">
        <v>1460</v>
      </c>
      <c r="O249" s="55">
        <v>1825</v>
      </c>
      <c r="P249" s="55">
        <v>2190</v>
      </c>
      <c r="Q249" s="57">
        <v>2.3290384453705478E-4</v>
      </c>
      <c r="R249" s="58">
        <v>779.80920676837218</v>
      </c>
      <c r="S249" s="58">
        <v>716.25724259212939</v>
      </c>
      <c r="T249" s="58">
        <v>657.88456088088333</v>
      </c>
      <c r="U249" s="58">
        <v>604.26906662624322</v>
      </c>
      <c r="V249" s="58">
        <v>555.02306421728554</v>
      </c>
      <c r="W249" s="60">
        <v>509.79045399933187</v>
      </c>
      <c r="X249" s="59">
        <f t="shared" si="22"/>
        <v>1.251887856</v>
      </c>
      <c r="Y249" s="59">
        <f t="shared" si="23"/>
        <v>1.1498629869850625</v>
      </c>
      <c r="Z249" s="59">
        <f t="shared" si="24"/>
        <v>1.0561528195207688</v>
      </c>
      <c r="AA249" s="59">
        <f t="shared" si="25"/>
        <v>0.97007973193954122</v>
      </c>
      <c r="AB249" s="59">
        <f t="shared" si="26"/>
        <v>0.89102132657932709</v>
      </c>
      <c r="AC249" s="59">
        <f t="shared" si="27"/>
        <v>0.81840592920321309</v>
      </c>
      <c r="AD249" s="59">
        <f t="shared" si="28"/>
        <v>0.75170845520199081</v>
      </c>
    </row>
    <row r="250" spans="1:30" x14ac:dyDescent="0.25">
      <c r="A250" s="52" t="s">
        <v>299</v>
      </c>
      <c r="B250" s="53">
        <v>35949</v>
      </c>
      <c r="C250" s="54">
        <v>4304733080</v>
      </c>
      <c r="D250" s="55">
        <v>361</v>
      </c>
      <c r="E250" s="55">
        <v>850</v>
      </c>
      <c r="F250" s="55" t="s">
        <v>18</v>
      </c>
      <c r="G250" s="55" t="s">
        <v>19</v>
      </c>
      <c r="H250" s="55">
        <v>40.115009999999899</v>
      </c>
      <c r="I250" s="56">
        <v>-109.96686</v>
      </c>
      <c r="J250" s="54">
        <v>850</v>
      </c>
      <c r="K250" s="55">
        <v>365</v>
      </c>
      <c r="L250" s="55">
        <v>730</v>
      </c>
      <c r="M250" s="55">
        <v>1095</v>
      </c>
      <c r="N250" s="55">
        <v>1460</v>
      </c>
      <c r="O250" s="55">
        <v>1825</v>
      </c>
      <c r="P250" s="55">
        <v>2190</v>
      </c>
      <c r="Q250" s="57">
        <v>2.3290384453705478E-4</v>
      </c>
      <c r="R250" s="58">
        <v>780.7277099565564</v>
      </c>
      <c r="S250" s="58">
        <v>717.10089069883395</v>
      </c>
      <c r="T250" s="58">
        <v>658.65945435659705</v>
      </c>
      <c r="U250" s="58">
        <v>604.98080875418941</v>
      </c>
      <c r="V250" s="58">
        <v>555.67680163096895</v>
      </c>
      <c r="W250" s="60">
        <v>510.39091389803542</v>
      </c>
      <c r="X250" s="59">
        <f t="shared" si="22"/>
        <v>1.2533623999999999</v>
      </c>
      <c r="Y250" s="59">
        <f t="shared" si="23"/>
        <v>1.1512173603501805</v>
      </c>
      <c r="Z250" s="59">
        <f t="shared" si="24"/>
        <v>1.0573968157746214</v>
      </c>
      <c r="AA250" s="59">
        <f t="shared" si="25"/>
        <v>0.971222346464794</v>
      </c>
      <c r="AB250" s="59">
        <f t="shared" si="26"/>
        <v>0.89207082166363738</v>
      </c>
      <c r="AC250" s="59">
        <f t="shared" si="27"/>
        <v>0.81936989378413549</v>
      </c>
      <c r="AD250" s="59">
        <f t="shared" si="28"/>
        <v>0.75259385974286475</v>
      </c>
    </row>
    <row r="251" spans="1:30" x14ac:dyDescent="0.25">
      <c r="A251" s="52" t="s">
        <v>295</v>
      </c>
      <c r="B251" s="53">
        <v>35896</v>
      </c>
      <c r="C251" s="54">
        <v>4301332013</v>
      </c>
      <c r="D251" s="55">
        <v>306</v>
      </c>
      <c r="E251" s="55">
        <v>853</v>
      </c>
      <c r="F251" s="55" t="s">
        <v>18</v>
      </c>
      <c r="G251" s="55" t="s">
        <v>32</v>
      </c>
      <c r="H251" s="55">
        <v>40.051450000000003</v>
      </c>
      <c r="I251" s="56">
        <v>-110.168769999999</v>
      </c>
      <c r="J251" s="54">
        <v>853</v>
      </c>
      <c r="K251" s="55">
        <v>365</v>
      </c>
      <c r="L251" s="55">
        <v>730</v>
      </c>
      <c r="M251" s="55">
        <v>1095</v>
      </c>
      <c r="N251" s="55">
        <v>1460</v>
      </c>
      <c r="O251" s="55">
        <v>1825</v>
      </c>
      <c r="P251" s="55">
        <v>2190</v>
      </c>
      <c r="Q251" s="57">
        <v>2.3290384453705478E-4</v>
      </c>
      <c r="R251" s="58">
        <v>783.48321952110894</v>
      </c>
      <c r="S251" s="58">
        <v>719.63183501894741</v>
      </c>
      <c r="T251" s="58">
        <v>660.98413478373789</v>
      </c>
      <c r="U251" s="58">
        <v>607.11603513802766</v>
      </c>
      <c r="V251" s="58">
        <v>557.63801387201943</v>
      </c>
      <c r="W251" s="60">
        <v>512.19229359414612</v>
      </c>
      <c r="X251" s="59">
        <f t="shared" si="22"/>
        <v>1.2577860320000001</v>
      </c>
      <c r="Y251" s="59">
        <f t="shared" si="23"/>
        <v>1.1552804804455341</v>
      </c>
      <c r="Z251" s="59">
        <f t="shared" si="24"/>
        <v>1.0611288045361789</v>
      </c>
      <c r="AA251" s="59">
        <f t="shared" si="25"/>
        <v>0.97465019004055198</v>
      </c>
      <c r="AB251" s="59">
        <f t="shared" si="26"/>
        <v>0.89521930691656781</v>
      </c>
      <c r="AC251" s="59">
        <f t="shared" si="27"/>
        <v>0.82226178752690293</v>
      </c>
      <c r="AD251" s="59">
        <f t="shared" si="28"/>
        <v>0.75525007336548655</v>
      </c>
    </row>
    <row r="252" spans="1:30" x14ac:dyDescent="0.25">
      <c r="A252" s="52" t="s">
        <v>448</v>
      </c>
      <c r="B252" s="53">
        <v>38870</v>
      </c>
      <c r="C252" s="54">
        <v>4301332858</v>
      </c>
      <c r="D252" s="55">
        <v>359</v>
      </c>
      <c r="E252" s="55">
        <v>856</v>
      </c>
      <c r="F252" s="55" t="s">
        <v>18</v>
      </c>
      <c r="G252" s="55" t="s">
        <v>32</v>
      </c>
      <c r="H252" s="55">
        <v>40.0186899999999</v>
      </c>
      <c r="I252" s="56">
        <v>-110.2115</v>
      </c>
      <c r="J252" s="54">
        <v>856</v>
      </c>
      <c r="K252" s="55">
        <v>365</v>
      </c>
      <c r="L252" s="55">
        <v>730</v>
      </c>
      <c r="M252" s="55">
        <v>1095</v>
      </c>
      <c r="N252" s="55">
        <v>1460</v>
      </c>
      <c r="O252" s="55">
        <v>1825</v>
      </c>
      <c r="P252" s="55">
        <v>2190</v>
      </c>
      <c r="Q252" s="57">
        <v>2.3290384453705478E-4</v>
      </c>
      <c r="R252" s="58">
        <v>786.23872908566148</v>
      </c>
      <c r="S252" s="58">
        <v>722.16277933906099</v>
      </c>
      <c r="T252" s="58">
        <v>663.30881521087883</v>
      </c>
      <c r="U252" s="58">
        <v>609.25126152186601</v>
      </c>
      <c r="V252" s="58">
        <v>559.5992261130699</v>
      </c>
      <c r="W252" s="60">
        <v>513.99367329025688</v>
      </c>
      <c r="X252" s="59">
        <f t="shared" si="22"/>
        <v>1.262209664</v>
      </c>
      <c r="Y252" s="59">
        <f t="shared" si="23"/>
        <v>1.1593436005408875</v>
      </c>
      <c r="Z252" s="59">
        <f t="shared" si="24"/>
        <v>1.0648607932977363</v>
      </c>
      <c r="AA252" s="59">
        <f t="shared" si="25"/>
        <v>0.97807803361631007</v>
      </c>
      <c r="AB252" s="59">
        <f t="shared" si="26"/>
        <v>0.89836779216949836</v>
      </c>
      <c r="AC252" s="59">
        <f t="shared" si="27"/>
        <v>0.82515368126967048</v>
      </c>
      <c r="AD252" s="59">
        <f t="shared" si="28"/>
        <v>0.75790628698810847</v>
      </c>
    </row>
    <row r="253" spans="1:30" x14ac:dyDescent="0.25">
      <c r="A253" s="52" t="s">
        <v>580</v>
      </c>
      <c r="B253" s="53">
        <v>39276</v>
      </c>
      <c r="C253" s="54">
        <v>4301333422</v>
      </c>
      <c r="D253" s="55">
        <v>366</v>
      </c>
      <c r="E253" s="55">
        <v>857</v>
      </c>
      <c r="F253" s="55" t="s">
        <v>18</v>
      </c>
      <c r="G253" s="55" t="s">
        <v>32</v>
      </c>
      <c r="H253" s="55">
        <v>40.0000199999999</v>
      </c>
      <c r="I253" s="56">
        <v>-110.319419999999</v>
      </c>
      <c r="J253" s="54">
        <v>857</v>
      </c>
      <c r="K253" s="55">
        <v>365</v>
      </c>
      <c r="L253" s="55">
        <v>730</v>
      </c>
      <c r="M253" s="55">
        <v>1095</v>
      </c>
      <c r="N253" s="55">
        <v>1460</v>
      </c>
      <c r="O253" s="55">
        <v>1825</v>
      </c>
      <c r="P253" s="55">
        <v>2190</v>
      </c>
      <c r="Q253" s="57">
        <v>2.3290384453705478E-4</v>
      </c>
      <c r="R253" s="58">
        <v>787.15723227384569</v>
      </c>
      <c r="S253" s="58">
        <v>723.00642744576555</v>
      </c>
      <c r="T253" s="58">
        <v>664.08370868659256</v>
      </c>
      <c r="U253" s="58">
        <v>609.96300364981209</v>
      </c>
      <c r="V253" s="58">
        <v>560.25296352675343</v>
      </c>
      <c r="W253" s="60">
        <v>514.59413318896043</v>
      </c>
      <c r="X253" s="59">
        <f t="shared" si="22"/>
        <v>1.2636842079999999</v>
      </c>
      <c r="Y253" s="59">
        <f t="shared" si="23"/>
        <v>1.1606979739060055</v>
      </c>
      <c r="Z253" s="59">
        <f t="shared" si="24"/>
        <v>1.0661047895515889</v>
      </c>
      <c r="AA253" s="59">
        <f t="shared" si="25"/>
        <v>0.97922064814156284</v>
      </c>
      <c r="AB253" s="59">
        <f t="shared" si="26"/>
        <v>0.89941728725380854</v>
      </c>
      <c r="AC253" s="59">
        <f t="shared" si="27"/>
        <v>0.82611764585059311</v>
      </c>
      <c r="AD253" s="59">
        <f t="shared" si="28"/>
        <v>0.7587916915289824</v>
      </c>
    </row>
    <row r="254" spans="1:30" x14ac:dyDescent="0.25">
      <c r="A254" s="52" t="s">
        <v>1241</v>
      </c>
      <c r="B254" s="53">
        <v>40639</v>
      </c>
      <c r="C254" s="54">
        <v>4301334246</v>
      </c>
      <c r="D254" s="55">
        <v>360</v>
      </c>
      <c r="E254" s="55">
        <v>858</v>
      </c>
      <c r="F254" s="55" t="s">
        <v>18</v>
      </c>
      <c r="G254" s="55" t="s">
        <v>32</v>
      </c>
      <c r="H254" s="55">
        <v>40.079569999999897</v>
      </c>
      <c r="I254" s="56">
        <v>-110.19207</v>
      </c>
      <c r="J254" s="54">
        <v>858</v>
      </c>
      <c r="K254" s="55">
        <v>365</v>
      </c>
      <c r="L254" s="55">
        <v>730</v>
      </c>
      <c r="M254" s="55">
        <v>1095</v>
      </c>
      <c r="N254" s="55">
        <v>1460</v>
      </c>
      <c r="O254" s="55">
        <v>1825</v>
      </c>
      <c r="P254" s="55">
        <v>2190</v>
      </c>
      <c r="Q254" s="57">
        <v>2.3290384453705478E-4</v>
      </c>
      <c r="R254" s="58">
        <v>788.0757354620298</v>
      </c>
      <c r="S254" s="58">
        <v>723.85007555247</v>
      </c>
      <c r="T254" s="58">
        <v>664.85860216230617</v>
      </c>
      <c r="U254" s="58">
        <v>610.67474577775818</v>
      </c>
      <c r="V254" s="58">
        <v>560.90670094043696</v>
      </c>
      <c r="W254" s="60">
        <v>515.19459308766397</v>
      </c>
      <c r="X254" s="59">
        <f t="shared" si="22"/>
        <v>1.2651587520000001</v>
      </c>
      <c r="Y254" s="59">
        <f t="shared" si="23"/>
        <v>1.1620523472711233</v>
      </c>
      <c r="Z254" s="59">
        <f t="shared" si="24"/>
        <v>1.0673487858054413</v>
      </c>
      <c r="AA254" s="59">
        <f t="shared" si="25"/>
        <v>0.9803632626668155</v>
      </c>
      <c r="AB254" s="59">
        <f t="shared" si="26"/>
        <v>0.90046678233811861</v>
      </c>
      <c r="AC254" s="59">
        <f t="shared" si="27"/>
        <v>0.82708161043151562</v>
      </c>
      <c r="AD254" s="59">
        <f t="shared" si="28"/>
        <v>0.75967709606985634</v>
      </c>
    </row>
    <row r="255" spans="1:30" x14ac:dyDescent="0.25">
      <c r="A255" s="52" t="s">
        <v>511</v>
      </c>
      <c r="B255" s="53">
        <v>39127</v>
      </c>
      <c r="C255" s="54">
        <v>4301332912</v>
      </c>
      <c r="D255" s="55">
        <v>364</v>
      </c>
      <c r="E255" s="55">
        <v>860</v>
      </c>
      <c r="F255" s="55" t="s">
        <v>18</v>
      </c>
      <c r="G255" s="55" t="s">
        <v>32</v>
      </c>
      <c r="H255" s="55">
        <v>39.99559</v>
      </c>
      <c r="I255" s="56">
        <v>-110.1835</v>
      </c>
      <c r="J255" s="54">
        <v>860</v>
      </c>
      <c r="K255" s="55">
        <v>365</v>
      </c>
      <c r="L255" s="55">
        <v>730</v>
      </c>
      <c r="M255" s="55">
        <v>1095</v>
      </c>
      <c r="N255" s="55">
        <v>1460</v>
      </c>
      <c r="O255" s="55">
        <v>1825</v>
      </c>
      <c r="P255" s="55">
        <v>2190</v>
      </c>
      <c r="Q255" s="57">
        <v>2.3290384453705478E-4</v>
      </c>
      <c r="R255" s="58">
        <v>789.91274183839823</v>
      </c>
      <c r="S255" s="58">
        <v>725.53737176587902</v>
      </c>
      <c r="T255" s="58">
        <v>666.40838911373339</v>
      </c>
      <c r="U255" s="58">
        <v>612.09823003365045</v>
      </c>
      <c r="V255" s="58">
        <v>562.21417576780391</v>
      </c>
      <c r="W255" s="60">
        <v>516.39551288507118</v>
      </c>
      <c r="X255" s="59">
        <f t="shared" si="22"/>
        <v>1.2681078399999999</v>
      </c>
      <c r="Y255" s="59">
        <f t="shared" si="23"/>
        <v>1.1647610940013591</v>
      </c>
      <c r="Z255" s="59">
        <f t="shared" si="24"/>
        <v>1.0698367783131462</v>
      </c>
      <c r="AA255" s="59">
        <f t="shared" si="25"/>
        <v>0.98264849171732083</v>
      </c>
      <c r="AB255" s="59">
        <f t="shared" si="26"/>
        <v>0.90256577250673908</v>
      </c>
      <c r="AC255" s="59">
        <f t="shared" si="27"/>
        <v>0.82900953959336066</v>
      </c>
      <c r="AD255" s="59">
        <f t="shared" si="28"/>
        <v>0.76144790515160432</v>
      </c>
    </row>
    <row r="256" spans="1:30" x14ac:dyDescent="0.25">
      <c r="A256" s="52" t="s">
        <v>360</v>
      </c>
      <c r="B256" s="53">
        <v>38015</v>
      </c>
      <c r="C256" s="54">
        <v>4301332297</v>
      </c>
      <c r="D256" s="55">
        <v>197</v>
      </c>
      <c r="E256" s="55">
        <v>867</v>
      </c>
      <c r="F256" s="55" t="s">
        <v>18</v>
      </c>
      <c r="G256" s="55" t="s">
        <v>32</v>
      </c>
      <c r="H256" s="55">
        <v>40.047519999999899</v>
      </c>
      <c r="I256" s="56">
        <v>-110.20199</v>
      </c>
      <c r="J256" s="54">
        <v>867</v>
      </c>
      <c r="K256" s="55">
        <v>365</v>
      </c>
      <c r="L256" s="55">
        <v>730</v>
      </c>
      <c r="M256" s="55">
        <v>1095</v>
      </c>
      <c r="N256" s="55">
        <v>1460</v>
      </c>
      <c r="O256" s="55">
        <v>1825</v>
      </c>
      <c r="P256" s="55">
        <v>2190</v>
      </c>
      <c r="Q256" s="57">
        <v>2.3290384453705478E-4</v>
      </c>
      <c r="R256" s="58">
        <v>796.34226415568753</v>
      </c>
      <c r="S256" s="58">
        <v>731.44290851281062</v>
      </c>
      <c r="T256" s="58">
        <v>671.8326434437289</v>
      </c>
      <c r="U256" s="58">
        <v>617.08042492927314</v>
      </c>
      <c r="V256" s="58">
        <v>566.79033766358839</v>
      </c>
      <c r="W256" s="60">
        <v>520.59873217599613</v>
      </c>
      <c r="X256" s="59">
        <f t="shared" si="22"/>
        <v>1.2784296479999999</v>
      </c>
      <c r="Y256" s="59">
        <f t="shared" si="23"/>
        <v>1.174241707557184</v>
      </c>
      <c r="Z256" s="59">
        <f t="shared" si="24"/>
        <v>1.0785447520901137</v>
      </c>
      <c r="AA256" s="59">
        <f t="shared" si="25"/>
        <v>0.99064679339408979</v>
      </c>
      <c r="AB256" s="59">
        <f t="shared" si="26"/>
        <v>0.90991223809691013</v>
      </c>
      <c r="AC256" s="59">
        <f t="shared" si="27"/>
        <v>0.83575729165981827</v>
      </c>
      <c r="AD256" s="59">
        <f t="shared" si="28"/>
        <v>0.76764573693772198</v>
      </c>
    </row>
    <row r="257" spans="1:30" x14ac:dyDescent="0.25">
      <c r="A257" s="52" t="s">
        <v>556</v>
      </c>
      <c r="B257" s="53">
        <v>39247</v>
      </c>
      <c r="C257" s="54">
        <v>4301333383</v>
      </c>
      <c r="D257" s="55">
        <v>366</v>
      </c>
      <c r="E257" s="55">
        <v>867</v>
      </c>
      <c r="F257" s="55" t="s">
        <v>18</v>
      </c>
      <c r="G257" s="55" t="s">
        <v>32</v>
      </c>
      <c r="H257" s="55">
        <v>40.0045</v>
      </c>
      <c r="I257" s="56">
        <v>-110.31862</v>
      </c>
      <c r="J257" s="54">
        <v>867</v>
      </c>
      <c r="K257" s="55">
        <v>365</v>
      </c>
      <c r="L257" s="55">
        <v>730</v>
      </c>
      <c r="M257" s="55">
        <v>1095</v>
      </c>
      <c r="N257" s="55">
        <v>1460</v>
      </c>
      <c r="O257" s="55">
        <v>1825</v>
      </c>
      <c r="P257" s="55">
        <v>2190</v>
      </c>
      <c r="Q257" s="57">
        <v>2.3290384453705478E-4</v>
      </c>
      <c r="R257" s="58">
        <v>796.34226415568753</v>
      </c>
      <c r="S257" s="58">
        <v>731.44290851281062</v>
      </c>
      <c r="T257" s="58">
        <v>671.8326434437289</v>
      </c>
      <c r="U257" s="58">
        <v>617.08042492927314</v>
      </c>
      <c r="V257" s="58">
        <v>566.79033766358839</v>
      </c>
      <c r="W257" s="60">
        <v>520.59873217599613</v>
      </c>
      <c r="X257" s="59">
        <f t="shared" si="22"/>
        <v>1.2784296479999999</v>
      </c>
      <c r="Y257" s="59">
        <f t="shared" si="23"/>
        <v>1.174241707557184</v>
      </c>
      <c r="Z257" s="59">
        <f t="shared" si="24"/>
        <v>1.0785447520901137</v>
      </c>
      <c r="AA257" s="59">
        <f t="shared" si="25"/>
        <v>0.99064679339408979</v>
      </c>
      <c r="AB257" s="59">
        <f t="shared" si="26"/>
        <v>0.90991223809691013</v>
      </c>
      <c r="AC257" s="59">
        <f t="shared" si="27"/>
        <v>0.83575729165981827</v>
      </c>
      <c r="AD257" s="59">
        <f t="shared" si="28"/>
        <v>0.76764573693772198</v>
      </c>
    </row>
    <row r="258" spans="1:30" x14ac:dyDescent="0.25">
      <c r="A258" s="52" t="s">
        <v>736</v>
      </c>
      <c r="B258" s="53">
        <v>39769</v>
      </c>
      <c r="C258" s="54">
        <v>4301333946</v>
      </c>
      <c r="D258" s="55">
        <v>354</v>
      </c>
      <c r="E258" s="55">
        <v>871</v>
      </c>
      <c r="F258" s="55" t="s">
        <v>18</v>
      </c>
      <c r="G258" s="55" t="s">
        <v>32</v>
      </c>
      <c r="H258" s="55">
        <v>40.115049999999897</v>
      </c>
      <c r="I258" s="56">
        <v>-110.14529</v>
      </c>
      <c r="J258" s="54">
        <v>871</v>
      </c>
      <c r="K258" s="55">
        <v>365</v>
      </c>
      <c r="L258" s="55">
        <v>730</v>
      </c>
      <c r="M258" s="55">
        <v>1095</v>
      </c>
      <c r="N258" s="55">
        <v>1460</v>
      </c>
      <c r="O258" s="55">
        <v>1825</v>
      </c>
      <c r="P258" s="55">
        <v>2190</v>
      </c>
      <c r="Q258" s="57">
        <v>2.3290384453705478E-4</v>
      </c>
      <c r="R258" s="58">
        <v>800.01627690842429</v>
      </c>
      <c r="S258" s="58">
        <v>734.81750093962864</v>
      </c>
      <c r="T258" s="58">
        <v>674.93221734658357</v>
      </c>
      <c r="U258" s="58">
        <v>619.92739344105757</v>
      </c>
      <c r="V258" s="58">
        <v>569.40528731832228</v>
      </c>
      <c r="W258" s="60">
        <v>523.00057177081044</v>
      </c>
      <c r="X258" s="59">
        <f t="shared" si="22"/>
        <v>1.284327824</v>
      </c>
      <c r="Y258" s="59">
        <f t="shared" si="23"/>
        <v>1.1796592010176556</v>
      </c>
      <c r="Z258" s="59">
        <f t="shared" si="24"/>
        <v>1.0835207371055238</v>
      </c>
      <c r="AA258" s="59">
        <f t="shared" si="25"/>
        <v>0.99521725149510065</v>
      </c>
      <c r="AB258" s="59">
        <f t="shared" si="26"/>
        <v>0.91411021843415075</v>
      </c>
      <c r="AC258" s="59">
        <f t="shared" si="27"/>
        <v>0.83961314998350822</v>
      </c>
      <c r="AD258" s="59">
        <f t="shared" si="28"/>
        <v>0.77118735510121783</v>
      </c>
    </row>
    <row r="259" spans="1:30" x14ac:dyDescent="0.25">
      <c r="A259" s="52" t="s">
        <v>145</v>
      </c>
      <c r="B259" s="53">
        <v>30817</v>
      </c>
      <c r="C259" s="54">
        <v>4301330888</v>
      </c>
      <c r="D259" s="55">
        <v>157</v>
      </c>
      <c r="E259" s="55">
        <v>872</v>
      </c>
      <c r="F259" s="55" t="s">
        <v>18</v>
      </c>
      <c r="G259" s="55" t="s">
        <v>32</v>
      </c>
      <c r="H259" s="55">
        <v>40.121940000000002</v>
      </c>
      <c r="I259" s="56">
        <v>-110.05495000000001</v>
      </c>
      <c r="J259" s="54">
        <v>872</v>
      </c>
      <c r="K259" s="55">
        <v>365</v>
      </c>
      <c r="L259" s="55">
        <v>730</v>
      </c>
      <c r="M259" s="55">
        <v>1095</v>
      </c>
      <c r="N259" s="55">
        <v>1460</v>
      </c>
      <c r="O259" s="55">
        <v>1825</v>
      </c>
      <c r="P259" s="55">
        <v>2190</v>
      </c>
      <c r="Q259" s="57">
        <v>2.3290384453705478E-4</v>
      </c>
      <c r="R259" s="58">
        <v>800.93478009660839</v>
      </c>
      <c r="S259" s="58">
        <v>735.66114904633321</v>
      </c>
      <c r="T259" s="58">
        <v>675.70711082229718</v>
      </c>
      <c r="U259" s="58">
        <v>620.63913556900366</v>
      </c>
      <c r="V259" s="58">
        <v>570.05902473200581</v>
      </c>
      <c r="W259" s="60">
        <v>523.60103166951399</v>
      </c>
      <c r="X259" s="59">
        <f t="shared" si="22"/>
        <v>1.2858023679999999</v>
      </c>
      <c r="Y259" s="59">
        <f t="shared" si="23"/>
        <v>1.1810135743827732</v>
      </c>
      <c r="Z259" s="59">
        <f t="shared" si="24"/>
        <v>1.0847647333593764</v>
      </c>
      <c r="AA259" s="59">
        <f t="shared" si="25"/>
        <v>0.99635986602035331</v>
      </c>
      <c r="AB259" s="59">
        <f t="shared" si="26"/>
        <v>0.91515971351846093</v>
      </c>
      <c r="AC259" s="59">
        <f t="shared" si="27"/>
        <v>0.84057711456443074</v>
      </c>
      <c r="AD259" s="59">
        <f t="shared" si="28"/>
        <v>0.77207275964209177</v>
      </c>
    </row>
    <row r="260" spans="1:30" x14ac:dyDescent="0.25">
      <c r="A260" s="52" t="s">
        <v>1128</v>
      </c>
      <c r="B260" s="53">
        <v>40514</v>
      </c>
      <c r="C260" s="54">
        <v>4301334214</v>
      </c>
      <c r="D260" s="55">
        <v>332</v>
      </c>
      <c r="E260" s="55">
        <v>875</v>
      </c>
      <c r="F260" s="55" t="s">
        <v>18</v>
      </c>
      <c r="G260" s="55" t="s">
        <v>32</v>
      </c>
      <c r="H260" s="55">
        <v>40.083530000000003</v>
      </c>
      <c r="I260" s="56">
        <v>-110.19229</v>
      </c>
      <c r="J260" s="54">
        <v>875</v>
      </c>
      <c r="K260" s="55">
        <v>365</v>
      </c>
      <c r="L260" s="55">
        <v>730</v>
      </c>
      <c r="M260" s="55">
        <v>1095</v>
      </c>
      <c r="N260" s="55">
        <v>1460</v>
      </c>
      <c r="O260" s="55">
        <v>1825</v>
      </c>
      <c r="P260" s="55">
        <v>2190</v>
      </c>
      <c r="Q260" s="57">
        <v>2.3290384453705478E-4</v>
      </c>
      <c r="R260" s="58">
        <v>803.69028966116093</v>
      </c>
      <c r="S260" s="58">
        <v>738.19209336644667</v>
      </c>
      <c r="T260" s="58">
        <v>678.03179124943813</v>
      </c>
      <c r="U260" s="58">
        <v>622.77436195284201</v>
      </c>
      <c r="V260" s="58">
        <v>572.02023697305629</v>
      </c>
      <c r="W260" s="60">
        <v>525.40241136562474</v>
      </c>
      <c r="X260" s="59">
        <f t="shared" ref="X260:X323" si="29">E260*0.001474544</f>
        <v>1.2902259999999999</v>
      </c>
      <c r="Y260" s="59">
        <f t="shared" si="23"/>
        <v>1.1850766944781268</v>
      </c>
      <c r="Z260" s="59">
        <f t="shared" si="24"/>
        <v>1.0884967221209336</v>
      </c>
      <c r="AA260" s="59">
        <f t="shared" si="25"/>
        <v>0.99978770959611141</v>
      </c>
      <c r="AB260" s="59">
        <f t="shared" si="26"/>
        <v>0.91830819877139147</v>
      </c>
      <c r="AC260" s="59">
        <f t="shared" si="27"/>
        <v>0.84346900830719829</v>
      </c>
      <c r="AD260" s="59">
        <f t="shared" si="28"/>
        <v>0.77472897326471379</v>
      </c>
    </row>
    <row r="261" spans="1:30" x14ac:dyDescent="0.25">
      <c r="A261" s="52" t="s">
        <v>826</v>
      </c>
      <c r="B261" s="53">
        <v>40065</v>
      </c>
      <c r="C261" s="54">
        <v>4301334257</v>
      </c>
      <c r="D261" s="55">
        <v>366</v>
      </c>
      <c r="E261" s="55">
        <v>885</v>
      </c>
      <c r="F261" s="55" t="s">
        <v>18</v>
      </c>
      <c r="G261" s="55" t="s">
        <v>32</v>
      </c>
      <c r="H261" s="55">
        <v>40.115279999999899</v>
      </c>
      <c r="I261" s="56">
        <v>-110.031989999999</v>
      </c>
      <c r="J261" s="54">
        <v>885</v>
      </c>
      <c r="K261" s="55">
        <v>365</v>
      </c>
      <c r="L261" s="55">
        <v>730</v>
      </c>
      <c r="M261" s="55">
        <v>1095</v>
      </c>
      <c r="N261" s="55">
        <v>1460</v>
      </c>
      <c r="O261" s="55">
        <v>1825</v>
      </c>
      <c r="P261" s="55">
        <v>2190</v>
      </c>
      <c r="Q261" s="57">
        <v>2.3290384453705478E-4</v>
      </c>
      <c r="R261" s="58">
        <v>812.87532154300277</v>
      </c>
      <c r="S261" s="58">
        <v>746.62857443349185</v>
      </c>
      <c r="T261" s="58">
        <v>685.78072600657447</v>
      </c>
      <c r="U261" s="58">
        <v>629.89178323230306</v>
      </c>
      <c r="V261" s="58">
        <v>578.55761110989124</v>
      </c>
      <c r="W261" s="60">
        <v>531.40701035266045</v>
      </c>
      <c r="X261" s="59">
        <f t="shared" si="29"/>
        <v>1.3049714399999999</v>
      </c>
      <c r="Y261" s="59">
        <f t="shared" ref="Y261:Y324" si="30">R261*0.001474544</f>
        <v>1.1986204281293054</v>
      </c>
      <c r="Z261" s="59">
        <f t="shared" ref="Z261:Z324" si="31">S261*0.001474544</f>
        <v>1.1009366846594588</v>
      </c>
      <c r="AA261" s="59">
        <f t="shared" ref="AA261:AA324" si="32">T261*0.001474544</f>
        <v>1.0112138548486382</v>
      </c>
      <c r="AB261" s="59">
        <f t="shared" ref="AB261:AB324" si="33">U261*0.001474544</f>
        <v>0.92880314961449306</v>
      </c>
      <c r="AC261" s="59">
        <f t="shared" ref="AC261:AC324" si="34">V261*0.001474544</f>
        <v>0.85310865411642345</v>
      </c>
      <c r="AD261" s="59">
        <f t="shared" ref="AD261:AD324" si="35">W261*0.001474544</f>
        <v>0.78358301867345337</v>
      </c>
    </row>
    <row r="262" spans="1:30" x14ac:dyDescent="0.25">
      <c r="A262" s="52" t="s">
        <v>477</v>
      </c>
      <c r="B262" s="53">
        <v>38995</v>
      </c>
      <c r="C262" s="54">
        <v>4301333030</v>
      </c>
      <c r="D262" s="55">
        <v>252</v>
      </c>
      <c r="E262" s="55">
        <v>886</v>
      </c>
      <c r="F262" s="55" t="s">
        <v>18</v>
      </c>
      <c r="G262" s="55" t="s">
        <v>32</v>
      </c>
      <c r="H262" s="55">
        <v>40.032699999999899</v>
      </c>
      <c r="I262" s="56">
        <v>-110.14163000000001</v>
      </c>
      <c r="J262" s="54">
        <v>886</v>
      </c>
      <c r="K262" s="55">
        <v>365</v>
      </c>
      <c r="L262" s="55">
        <v>730</v>
      </c>
      <c r="M262" s="55">
        <v>1095</v>
      </c>
      <c r="N262" s="55">
        <v>1460</v>
      </c>
      <c r="O262" s="55">
        <v>1825</v>
      </c>
      <c r="P262" s="55">
        <v>2190</v>
      </c>
      <c r="Q262" s="57">
        <v>2.3290384453705478E-4</v>
      </c>
      <c r="R262" s="58">
        <v>813.79382473118699</v>
      </c>
      <c r="S262" s="58">
        <v>747.4722225401963</v>
      </c>
      <c r="T262" s="58">
        <v>686.55561948228819</v>
      </c>
      <c r="U262" s="58">
        <v>630.60352536024914</v>
      </c>
      <c r="V262" s="58">
        <v>579.21134852357477</v>
      </c>
      <c r="W262" s="60">
        <v>532.007470251364</v>
      </c>
      <c r="X262" s="59">
        <f t="shared" si="29"/>
        <v>1.306445984</v>
      </c>
      <c r="Y262" s="59">
        <f t="shared" si="30"/>
        <v>1.1999748014944234</v>
      </c>
      <c r="Z262" s="59">
        <f t="shared" si="31"/>
        <v>1.1021806809133112</v>
      </c>
      <c r="AA262" s="59">
        <f t="shared" si="32"/>
        <v>1.0123564693738911</v>
      </c>
      <c r="AB262" s="59">
        <f t="shared" si="33"/>
        <v>0.92985264469880313</v>
      </c>
      <c r="AC262" s="59">
        <f t="shared" si="34"/>
        <v>0.85407261869734596</v>
      </c>
      <c r="AD262" s="59">
        <f t="shared" si="35"/>
        <v>0.78446842321432719</v>
      </c>
    </row>
    <row r="263" spans="1:30" x14ac:dyDescent="0.25">
      <c r="A263" s="52" t="s">
        <v>675</v>
      </c>
      <c r="B263" s="53">
        <v>39578</v>
      </c>
      <c r="C263" s="54">
        <v>4301333026</v>
      </c>
      <c r="D263" s="55">
        <v>366</v>
      </c>
      <c r="E263" s="55">
        <v>894</v>
      </c>
      <c r="F263" s="55" t="s">
        <v>18</v>
      </c>
      <c r="G263" s="55" t="s">
        <v>32</v>
      </c>
      <c r="H263" s="55">
        <v>40.017110000000002</v>
      </c>
      <c r="I263" s="56">
        <v>-110.107519999999</v>
      </c>
      <c r="J263" s="54">
        <v>894</v>
      </c>
      <c r="K263" s="55">
        <v>365</v>
      </c>
      <c r="L263" s="55">
        <v>730</v>
      </c>
      <c r="M263" s="55">
        <v>1095</v>
      </c>
      <c r="N263" s="55">
        <v>1460</v>
      </c>
      <c r="O263" s="55">
        <v>1825</v>
      </c>
      <c r="P263" s="55">
        <v>2190</v>
      </c>
      <c r="Q263" s="57">
        <v>2.3290384453705478E-4</v>
      </c>
      <c r="R263" s="58">
        <v>821.1418502366605</v>
      </c>
      <c r="S263" s="58">
        <v>754.22140739383235</v>
      </c>
      <c r="T263" s="58">
        <v>692.75476728799731</v>
      </c>
      <c r="U263" s="58">
        <v>636.29746238381802</v>
      </c>
      <c r="V263" s="58">
        <v>584.44124783304267</v>
      </c>
      <c r="W263" s="60">
        <v>536.81114944099249</v>
      </c>
      <c r="X263" s="59">
        <f t="shared" si="29"/>
        <v>1.318242336</v>
      </c>
      <c r="Y263" s="59">
        <f t="shared" si="30"/>
        <v>1.2108097884153664</v>
      </c>
      <c r="Z263" s="59">
        <f t="shared" si="31"/>
        <v>1.1121326509441312</v>
      </c>
      <c r="AA263" s="59">
        <f t="shared" si="32"/>
        <v>1.0214973855759126</v>
      </c>
      <c r="AB263" s="59">
        <f t="shared" si="33"/>
        <v>0.93824860537328447</v>
      </c>
      <c r="AC263" s="59">
        <f t="shared" si="34"/>
        <v>0.86178433534472598</v>
      </c>
      <c r="AD263" s="59">
        <f t="shared" si="35"/>
        <v>0.79155165954131879</v>
      </c>
    </row>
    <row r="264" spans="1:30" x14ac:dyDescent="0.25">
      <c r="A264" s="52" t="s">
        <v>1071</v>
      </c>
      <c r="B264" s="53">
        <v>40450</v>
      </c>
      <c r="C264" s="54">
        <v>4304751167</v>
      </c>
      <c r="D264" s="55">
        <v>290</v>
      </c>
      <c r="E264" s="55">
        <v>902</v>
      </c>
      <c r="F264" s="55" t="s">
        <v>18</v>
      </c>
      <c r="G264" s="55" t="s">
        <v>19</v>
      </c>
      <c r="H264" s="55">
        <v>40.125860000000003</v>
      </c>
      <c r="I264" s="56">
        <v>-109.95156</v>
      </c>
      <c r="J264" s="54">
        <v>902</v>
      </c>
      <c r="K264" s="55">
        <v>365</v>
      </c>
      <c r="L264" s="55">
        <v>730</v>
      </c>
      <c r="M264" s="55">
        <v>1095</v>
      </c>
      <c r="N264" s="55">
        <v>1460</v>
      </c>
      <c r="O264" s="55">
        <v>1825</v>
      </c>
      <c r="P264" s="55">
        <v>2190</v>
      </c>
      <c r="Q264" s="57">
        <v>2.3290384453705478E-4</v>
      </c>
      <c r="R264" s="58">
        <v>828.4898757421339</v>
      </c>
      <c r="S264" s="58">
        <v>760.97059224746852</v>
      </c>
      <c r="T264" s="58">
        <v>698.95391509370643</v>
      </c>
      <c r="U264" s="58">
        <v>641.99139940738689</v>
      </c>
      <c r="V264" s="58">
        <v>589.67114714251056</v>
      </c>
      <c r="W264" s="60">
        <v>541.6148286306211</v>
      </c>
      <c r="X264" s="59">
        <f t="shared" si="29"/>
        <v>1.3300386879999999</v>
      </c>
      <c r="Y264" s="59">
        <f t="shared" si="30"/>
        <v>1.2216447753363091</v>
      </c>
      <c r="Z264" s="59">
        <f t="shared" si="31"/>
        <v>1.1220846209749511</v>
      </c>
      <c r="AA264" s="59">
        <f t="shared" si="32"/>
        <v>1.0306383017779341</v>
      </c>
      <c r="AB264" s="59">
        <f t="shared" si="33"/>
        <v>0.94664456604776581</v>
      </c>
      <c r="AC264" s="59">
        <f t="shared" si="34"/>
        <v>0.86949605199210611</v>
      </c>
      <c r="AD264" s="59">
        <f t="shared" si="35"/>
        <v>0.79863489586831049</v>
      </c>
    </row>
    <row r="265" spans="1:30" x14ac:dyDescent="0.25">
      <c r="A265" s="52" t="s">
        <v>689</v>
      </c>
      <c r="B265" s="53">
        <v>39617</v>
      </c>
      <c r="C265" s="54">
        <v>4301333853</v>
      </c>
      <c r="D265" s="55">
        <v>366</v>
      </c>
      <c r="E265" s="55">
        <v>904</v>
      </c>
      <c r="F265" s="55" t="s">
        <v>18</v>
      </c>
      <c r="G265" s="55" t="s">
        <v>32</v>
      </c>
      <c r="H265" s="55">
        <v>40.025309999999898</v>
      </c>
      <c r="I265" s="56">
        <v>-110.13193</v>
      </c>
      <c r="J265" s="54">
        <v>904</v>
      </c>
      <c r="K265" s="55">
        <v>365</v>
      </c>
      <c r="L265" s="55">
        <v>730</v>
      </c>
      <c r="M265" s="55">
        <v>1095</v>
      </c>
      <c r="N265" s="55">
        <v>1460</v>
      </c>
      <c r="O265" s="55">
        <v>1825</v>
      </c>
      <c r="P265" s="55">
        <v>2190</v>
      </c>
      <c r="Q265" s="57">
        <v>2.3290384453705478E-4</v>
      </c>
      <c r="R265" s="58">
        <v>830.32688211850234</v>
      </c>
      <c r="S265" s="58">
        <v>762.65788846087753</v>
      </c>
      <c r="T265" s="58">
        <v>700.50370204513376</v>
      </c>
      <c r="U265" s="58">
        <v>643.41488366327906</v>
      </c>
      <c r="V265" s="58">
        <v>590.97862196987762</v>
      </c>
      <c r="W265" s="60">
        <v>542.81574842802831</v>
      </c>
      <c r="X265" s="59">
        <f t="shared" si="29"/>
        <v>1.332987776</v>
      </c>
      <c r="Y265" s="59">
        <f t="shared" si="30"/>
        <v>1.2243535220665449</v>
      </c>
      <c r="Z265" s="59">
        <f t="shared" si="31"/>
        <v>1.1245726134826561</v>
      </c>
      <c r="AA265" s="59">
        <f t="shared" si="32"/>
        <v>1.0329235308284397</v>
      </c>
      <c r="AB265" s="59">
        <f t="shared" si="33"/>
        <v>0.94874355621638606</v>
      </c>
      <c r="AC265" s="59">
        <f t="shared" si="34"/>
        <v>0.87142398115395114</v>
      </c>
      <c r="AD265" s="59">
        <f t="shared" si="35"/>
        <v>0.80040570495005858</v>
      </c>
    </row>
    <row r="266" spans="1:30" x14ac:dyDescent="0.25">
      <c r="A266" s="52" t="s">
        <v>1209</v>
      </c>
      <c r="B266" s="53">
        <v>40598</v>
      </c>
      <c r="C266" s="54">
        <v>4301350213</v>
      </c>
      <c r="D266" s="55">
        <v>366</v>
      </c>
      <c r="E266" s="55">
        <v>907</v>
      </c>
      <c r="F266" s="55" t="s">
        <v>18</v>
      </c>
      <c r="G266" s="55" t="s">
        <v>32</v>
      </c>
      <c r="H266" s="55">
        <v>40.083489999999898</v>
      </c>
      <c r="I266" s="56">
        <v>-110.09833</v>
      </c>
      <c r="J266" s="54">
        <v>907</v>
      </c>
      <c r="K266" s="55">
        <v>365</v>
      </c>
      <c r="L266" s="55">
        <v>730</v>
      </c>
      <c r="M266" s="55">
        <v>1095</v>
      </c>
      <c r="N266" s="55">
        <v>1460</v>
      </c>
      <c r="O266" s="55">
        <v>1825</v>
      </c>
      <c r="P266" s="55">
        <v>2190</v>
      </c>
      <c r="Q266" s="57">
        <v>2.3290384453705478E-4</v>
      </c>
      <c r="R266" s="58">
        <v>833.08239168305488</v>
      </c>
      <c r="S266" s="58">
        <v>765.18883278099099</v>
      </c>
      <c r="T266" s="58">
        <v>702.82838247227471</v>
      </c>
      <c r="U266" s="58">
        <v>645.55011004711741</v>
      </c>
      <c r="V266" s="58">
        <v>592.9398342109281</v>
      </c>
      <c r="W266" s="60">
        <v>544.61712812413896</v>
      </c>
      <c r="X266" s="59">
        <f t="shared" si="29"/>
        <v>1.3374114079999999</v>
      </c>
      <c r="Y266" s="59">
        <f t="shared" si="30"/>
        <v>1.2284166421618985</v>
      </c>
      <c r="Z266" s="59">
        <f t="shared" si="31"/>
        <v>1.1283046022442136</v>
      </c>
      <c r="AA266" s="59">
        <f t="shared" si="32"/>
        <v>1.0363513744041979</v>
      </c>
      <c r="AB266" s="59">
        <f t="shared" si="33"/>
        <v>0.95189204146931661</v>
      </c>
      <c r="AC266" s="59">
        <f t="shared" si="34"/>
        <v>0.87431587489671869</v>
      </c>
      <c r="AD266" s="59">
        <f t="shared" si="35"/>
        <v>0.80306191857268028</v>
      </c>
    </row>
    <row r="267" spans="1:30" x14ac:dyDescent="0.25">
      <c r="A267" s="52" t="s">
        <v>1245</v>
      </c>
      <c r="B267" s="53">
        <v>40642</v>
      </c>
      <c r="C267" s="54">
        <v>4301350053</v>
      </c>
      <c r="D267" s="55">
        <v>361</v>
      </c>
      <c r="E267" s="55">
        <v>910</v>
      </c>
      <c r="F267" s="55" t="s">
        <v>18</v>
      </c>
      <c r="G267" s="55" t="s">
        <v>32</v>
      </c>
      <c r="H267" s="55">
        <v>40.089730000000003</v>
      </c>
      <c r="I267" s="56">
        <v>-110.18342</v>
      </c>
      <c r="J267" s="54">
        <v>910</v>
      </c>
      <c r="K267" s="55">
        <v>365</v>
      </c>
      <c r="L267" s="55">
        <v>730</v>
      </c>
      <c r="M267" s="55">
        <v>1095</v>
      </c>
      <c r="N267" s="55">
        <v>1460</v>
      </c>
      <c r="O267" s="55">
        <v>1825</v>
      </c>
      <c r="P267" s="55">
        <v>2190</v>
      </c>
      <c r="Q267" s="57">
        <v>2.3290384453705478E-4</v>
      </c>
      <c r="R267" s="58">
        <v>835.83790124760742</v>
      </c>
      <c r="S267" s="58">
        <v>767.71977710110457</v>
      </c>
      <c r="T267" s="58">
        <v>705.15306289941566</v>
      </c>
      <c r="U267" s="58">
        <v>647.68533643095566</v>
      </c>
      <c r="V267" s="58">
        <v>594.90104645197857</v>
      </c>
      <c r="W267" s="60">
        <v>546.41850782024972</v>
      </c>
      <c r="X267" s="59">
        <f t="shared" si="29"/>
        <v>1.3418350399999999</v>
      </c>
      <c r="Y267" s="59">
        <f t="shared" si="30"/>
        <v>1.2324797622572521</v>
      </c>
      <c r="Z267" s="59">
        <f t="shared" si="31"/>
        <v>1.132036591005771</v>
      </c>
      <c r="AA267" s="59">
        <f t="shared" si="32"/>
        <v>1.0397792179799559</v>
      </c>
      <c r="AB267" s="59">
        <f t="shared" si="33"/>
        <v>0.95504052672224704</v>
      </c>
      <c r="AC267" s="59">
        <f t="shared" si="34"/>
        <v>0.87720776863948624</v>
      </c>
      <c r="AD267" s="59">
        <f t="shared" si="35"/>
        <v>0.80571813219530231</v>
      </c>
    </row>
    <row r="268" spans="1:30" x14ac:dyDescent="0.25">
      <c r="A268" s="52" t="s">
        <v>615</v>
      </c>
      <c r="B268" s="53">
        <v>39380</v>
      </c>
      <c r="C268" s="54">
        <v>4301333702</v>
      </c>
      <c r="D268" s="55">
        <v>332</v>
      </c>
      <c r="E268" s="55">
        <v>917</v>
      </c>
      <c r="F268" s="55" t="s">
        <v>18</v>
      </c>
      <c r="G268" s="55" t="s">
        <v>32</v>
      </c>
      <c r="H268" s="55">
        <v>40.12285</v>
      </c>
      <c r="I268" s="56">
        <v>-110.02377</v>
      </c>
      <c r="J268" s="54">
        <v>917</v>
      </c>
      <c r="K268" s="55">
        <v>365</v>
      </c>
      <c r="L268" s="55">
        <v>730</v>
      </c>
      <c r="M268" s="55">
        <v>1095</v>
      </c>
      <c r="N268" s="55">
        <v>1460</v>
      </c>
      <c r="O268" s="55">
        <v>1825</v>
      </c>
      <c r="P268" s="55">
        <v>2190</v>
      </c>
      <c r="Q268" s="57">
        <v>2.3290384453705478E-4</v>
      </c>
      <c r="R268" s="58">
        <v>842.26742356489672</v>
      </c>
      <c r="S268" s="58">
        <v>773.62531384803617</v>
      </c>
      <c r="T268" s="58">
        <v>710.57731722941116</v>
      </c>
      <c r="U268" s="58">
        <v>652.66753132657846</v>
      </c>
      <c r="V268" s="58">
        <v>599.47720834776305</v>
      </c>
      <c r="W268" s="60">
        <v>550.62172711117466</v>
      </c>
      <c r="X268" s="59">
        <f t="shared" si="29"/>
        <v>1.3521568479999999</v>
      </c>
      <c r="Y268" s="59">
        <f t="shared" si="30"/>
        <v>1.2419603758130771</v>
      </c>
      <c r="Z268" s="59">
        <f t="shared" si="31"/>
        <v>1.1407445647827386</v>
      </c>
      <c r="AA268" s="59">
        <f t="shared" si="32"/>
        <v>1.0477775196567247</v>
      </c>
      <c r="AB268" s="59">
        <f t="shared" si="33"/>
        <v>0.96238699231241831</v>
      </c>
      <c r="AC268" s="59">
        <f t="shared" si="34"/>
        <v>0.88395552070594385</v>
      </c>
      <c r="AD268" s="59">
        <f t="shared" si="35"/>
        <v>0.81191596398141985</v>
      </c>
    </row>
    <row r="269" spans="1:30" x14ac:dyDescent="0.25">
      <c r="A269" s="52" t="s">
        <v>421</v>
      </c>
      <c r="B269" s="53">
        <v>38669</v>
      </c>
      <c r="C269" s="54">
        <v>4301332800</v>
      </c>
      <c r="D269" s="55">
        <v>366</v>
      </c>
      <c r="E269" s="55">
        <v>918</v>
      </c>
      <c r="F269" s="55" t="s">
        <v>18</v>
      </c>
      <c r="G269" s="55" t="s">
        <v>32</v>
      </c>
      <c r="H269" s="55">
        <v>40.03725</v>
      </c>
      <c r="I269" s="56">
        <v>-110.31</v>
      </c>
      <c r="J269" s="54">
        <v>918</v>
      </c>
      <c r="K269" s="55">
        <v>365</v>
      </c>
      <c r="L269" s="55">
        <v>730</v>
      </c>
      <c r="M269" s="55">
        <v>1095</v>
      </c>
      <c r="N269" s="55">
        <v>1460</v>
      </c>
      <c r="O269" s="55">
        <v>1825</v>
      </c>
      <c r="P269" s="55">
        <v>2190</v>
      </c>
      <c r="Q269" s="57">
        <v>2.3290384453705478E-4</v>
      </c>
      <c r="R269" s="58">
        <v>843.18592675308093</v>
      </c>
      <c r="S269" s="58">
        <v>774.46896195474062</v>
      </c>
      <c r="T269" s="58">
        <v>711.35221070512478</v>
      </c>
      <c r="U269" s="58">
        <v>653.37927345452454</v>
      </c>
      <c r="V269" s="58">
        <v>600.13094576144647</v>
      </c>
      <c r="W269" s="60">
        <v>551.22218700987821</v>
      </c>
      <c r="X269" s="59">
        <f t="shared" si="29"/>
        <v>1.353631392</v>
      </c>
      <c r="Y269" s="59">
        <f t="shared" si="30"/>
        <v>1.2433147491781948</v>
      </c>
      <c r="Z269" s="59">
        <f t="shared" si="31"/>
        <v>1.141988561036591</v>
      </c>
      <c r="AA269" s="59">
        <f t="shared" si="32"/>
        <v>1.0489201341819774</v>
      </c>
      <c r="AB269" s="59">
        <f t="shared" si="33"/>
        <v>0.96343648739672838</v>
      </c>
      <c r="AC269" s="59">
        <f t="shared" si="34"/>
        <v>0.88491948528686626</v>
      </c>
      <c r="AD269" s="59">
        <f t="shared" si="35"/>
        <v>0.81280136852229379</v>
      </c>
    </row>
    <row r="270" spans="1:30" x14ac:dyDescent="0.25">
      <c r="A270" s="52" t="s">
        <v>809</v>
      </c>
      <c r="B270" s="53">
        <v>40008</v>
      </c>
      <c r="C270" s="54">
        <v>4301333985</v>
      </c>
      <c r="D270" s="55">
        <v>305</v>
      </c>
      <c r="E270" s="55">
        <v>921</v>
      </c>
      <c r="F270" s="55" t="s">
        <v>18</v>
      </c>
      <c r="G270" s="55" t="s">
        <v>32</v>
      </c>
      <c r="H270" s="55">
        <v>40.054900000000004</v>
      </c>
      <c r="I270" s="56">
        <v>-110.18359</v>
      </c>
      <c r="J270" s="54">
        <v>921</v>
      </c>
      <c r="K270" s="55">
        <v>365</v>
      </c>
      <c r="L270" s="55">
        <v>730</v>
      </c>
      <c r="M270" s="55">
        <v>1095</v>
      </c>
      <c r="N270" s="55">
        <v>1460</v>
      </c>
      <c r="O270" s="55">
        <v>1825</v>
      </c>
      <c r="P270" s="55">
        <v>2190</v>
      </c>
      <c r="Q270" s="57">
        <v>2.3290384453705478E-4</v>
      </c>
      <c r="R270" s="58">
        <v>845.94143631763347</v>
      </c>
      <c r="S270" s="58">
        <v>776.9999062748542</v>
      </c>
      <c r="T270" s="58">
        <v>713.67689113226572</v>
      </c>
      <c r="U270" s="58">
        <v>655.51449983836278</v>
      </c>
      <c r="V270" s="58">
        <v>602.09215800249694</v>
      </c>
      <c r="W270" s="60">
        <v>553.02356670598897</v>
      </c>
      <c r="X270" s="59">
        <f t="shared" si="29"/>
        <v>1.358055024</v>
      </c>
      <c r="Y270" s="59">
        <f t="shared" si="30"/>
        <v>1.2473778692735484</v>
      </c>
      <c r="Z270" s="59">
        <f t="shared" si="31"/>
        <v>1.1457205497981486</v>
      </c>
      <c r="AA270" s="59">
        <f t="shared" si="32"/>
        <v>1.0523479777577356</v>
      </c>
      <c r="AB270" s="59">
        <f t="shared" si="33"/>
        <v>0.96658497264965881</v>
      </c>
      <c r="AC270" s="59">
        <f t="shared" si="34"/>
        <v>0.88781137902963381</v>
      </c>
      <c r="AD270" s="59">
        <f t="shared" si="35"/>
        <v>0.81545758214491582</v>
      </c>
    </row>
    <row r="271" spans="1:30" x14ac:dyDescent="0.25">
      <c r="A271" s="52" t="s">
        <v>1022</v>
      </c>
      <c r="B271" s="53">
        <v>40396</v>
      </c>
      <c r="C271" s="54">
        <v>4304751058</v>
      </c>
      <c r="D271" s="55">
        <v>125</v>
      </c>
      <c r="E271" s="55">
        <v>921</v>
      </c>
      <c r="F271" s="55" t="s">
        <v>18</v>
      </c>
      <c r="G271" s="55" t="s">
        <v>19</v>
      </c>
      <c r="H271" s="55">
        <v>40.102849999999897</v>
      </c>
      <c r="I271" s="56">
        <v>-109.904169999999</v>
      </c>
      <c r="J271" s="54">
        <v>921</v>
      </c>
      <c r="K271" s="55">
        <v>365</v>
      </c>
      <c r="L271" s="55">
        <v>730</v>
      </c>
      <c r="M271" s="55">
        <v>1095</v>
      </c>
      <c r="N271" s="55">
        <v>1460</v>
      </c>
      <c r="O271" s="55">
        <v>1825</v>
      </c>
      <c r="P271" s="55">
        <v>2190</v>
      </c>
      <c r="Q271" s="57">
        <v>2.3290384453705478E-4</v>
      </c>
      <c r="R271" s="58">
        <v>845.94143631763347</v>
      </c>
      <c r="S271" s="58">
        <v>776.9999062748542</v>
      </c>
      <c r="T271" s="58">
        <v>713.67689113226572</v>
      </c>
      <c r="U271" s="58">
        <v>655.51449983836278</v>
      </c>
      <c r="V271" s="58">
        <v>602.09215800249694</v>
      </c>
      <c r="W271" s="60">
        <v>553.02356670598897</v>
      </c>
      <c r="X271" s="59">
        <f t="shared" si="29"/>
        <v>1.358055024</v>
      </c>
      <c r="Y271" s="59">
        <f t="shared" si="30"/>
        <v>1.2473778692735484</v>
      </c>
      <c r="Z271" s="59">
        <f t="shared" si="31"/>
        <v>1.1457205497981486</v>
      </c>
      <c r="AA271" s="59">
        <f t="shared" si="32"/>
        <v>1.0523479777577356</v>
      </c>
      <c r="AB271" s="59">
        <f t="shared" si="33"/>
        <v>0.96658497264965881</v>
      </c>
      <c r="AC271" s="59">
        <f t="shared" si="34"/>
        <v>0.88781137902963381</v>
      </c>
      <c r="AD271" s="59">
        <f t="shared" si="35"/>
        <v>0.81545758214491582</v>
      </c>
    </row>
    <row r="272" spans="1:30" x14ac:dyDescent="0.25">
      <c r="A272" s="52" t="s">
        <v>1694</v>
      </c>
      <c r="B272" s="52"/>
      <c r="C272" s="54">
        <v>4301331094</v>
      </c>
      <c r="D272" s="55">
        <v>246</v>
      </c>
      <c r="E272" s="55">
        <v>924</v>
      </c>
      <c r="F272" s="55" t="s">
        <v>18</v>
      </c>
      <c r="G272" s="55" t="s">
        <v>32</v>
      </c>
      <c r="H272" s="55">
        <v>40.025779999999898</v>
      </c>
      <c r="I272" s="56">
        <v>-110.12737</v>
      </c>
      <c r="J272" s="54">
        <v>924</v>
      </c>
      <c r="K272" s="55">
        <v>365</v>
      </c>
      <c r="L272" s="55">
        <v>730</v>
      </c>
      <c r="M272" s="55">
        <v>1095</v>
      </c>
      <c r="N272" s="55">
        <v>1460</v>
      </c>
      <c r="O272" s="55">
        <v>1825</v>
      </c>
      <c r="P272" s="55">
        <v>2190</v>
      </c>
      <c r="Q272" s="57">
        <v>2.3290384453705478E-4</v>
      </c>
      <c r="R272" s="58">
        <v>848.69694588218601</v>
      </c>
      <c r="S272" s="58">
        <v>779.53085059496766</v>
      </c>
      <c r="T272" s="58">
        <v>716.00157155940667</v>
      </c>
      <c r="U272" s="58">
        <v>657.64972622220114</v>
      </c>
      <c r="V272" s="58">
        <v>604.05337024354742</v>
      </c>
      <c r="W272" s="60">
        <v>554.82494640209973</v>
      </c>
      <c r="X272" s="59">
        <f t="shared" si="29"/>
        <v>1.362478656</v>
      </c>
      <c r="Y272" s="59">
        <f t="shared" si="30"/>
        <v>1.251440989368902</v>
      </c>
      <c r="Z272" s="59">
        <f t="shared" si="31"/>
        <v>1.1494525385597059</v>
      </c>
      <c r="AA272" s="59">
        <f t="shared" si="32"/>
        <v>1.0557758213334938</v>
      </c>
      <c r="AB272" s="59">
        <f t="shared" si="33"/>
        <v>0.96973345790258936</v>
      </c>
      <c r="AC272" s="59">
        <f t="shared" si="34"/>
        <v>0.89070327277240136</v>
      </c>
      <c r="AD272" s="59">
        <f t="shared" si="35"/>
        <v>0.81811379576753773</v>
      </c>
    </row>
    <row r="273" spans="1:30" x14ac:dyDescent="0.25">
      <c r="A273" s="52" t="s">
        <v>439</v>
      </c>
      <c r="B273" s="53">
        <v>38780</v>
      </c>
      <c r="C273" s="54">
        <v>4301332845</v>
      </c>
      <c r="D273" s="55">
        <v>366</v>
      </c>
      <c r="E273" s="55">
        <v>926</v>
      </c>
      <c r="F273" s="55" t="s">
        <v>18</v>
      </c>
      <c r="G273" s="55" t="s">
        <v>32</v>
      </c>
      <c r="H273" s="55">
        <v>40.016750000000002</v>
      </c>
      <c r="I273" s="56">
        <v>-110.32438</v>
      </c>
      <c r="J273" s="54">
        <v>926</v>
      </c>
      <c r="K273" s="55">
        <v>365</v>
      </c>
      <c r="L273" s="55">
        <v>730</v>
      </c>
      <c r="M273" s="55">
        <v>1095</v>
      </c>
      <c r="N273" s="55">
        <v>1460</v>
      </c>
      <c r="O273" s="55">
        <v>1825</v>
      </c>
      <c r="P273" s="55">
        <v>2190</v>
      </c>
      <c r="Q273" s="57">
        <v>2.3290384453705478E-4</v>
      </c>
      <c r="R273" s="58">
        <v>850.53395225855434</v>
      </c>
      <c r="S273" s="58">
        <v>781.21814680837679</v>
      </c>
      <c r="T273" s="58">
        <v>717.55135851083389</v>
      </c>
      <c r="U273" s="58">
        <v>659.07321047809342</v>
      </c>
      <c r="V273" s="58">
        <v>605.36084507091448</v>
      </c>
      <c r="W273" s="60">
        <v>556.02586619950682</v>
      </c>
      <c r="X273" s="59">
        <f t="shared" si="29"/>
        <v>1.365427744</v>
      </c>
      <c r="Y273" s="59">
        <f t="shared" si="30"/>
        <v>1.2541497360991376</v>
      </c>
      <c r="Z273" s="59">
        <f t="shared" si="31"/>
        <v>1.1519405310674111</v>
      </c>
      <c r="AA273" s="59">
        <f t="shared" si="32"/>
        <v>1.0580610503839991</v>
      </c>
      <c r="AB273" s="59">
        <f t="shared" si="33"/>
        <v>0.97183244807120972</v>
      </c>
      <c r="AC273" s="59">
        <f t="shared" si="34"/>
        <v>0.8926312019342465</v>
      </c>
      <c r="AD273" s="59">
        <f t="shared" si="35"/>
        <v>0.8198846048492856</v>
      </c>
    </row>
    <row r="274" spans="1:30" x14ac:dyDescent="0.25">
      <c r="A274" s="52" t="s">
        <v>1003</v>
      </c>
      <c r="B274" s="53">
        <v>40378</v>
      </c>
      <c r="C274" s="54">
        <v>4304750968</v>
      </c>
      <c r="D274" s="55">
        <v>366</v>
      </c>
      <c r="E274" s="55">
        <v>927</v>
      </c>
      <c r="F274" s="55" t="s">
        <v>18</v>
      </c>
      <c r="G274" s="55" t="s">
        <v>19</v>
      </c>
      <c r="H274" s="55">
        <v>40.125570000000003</v>
      </c>
      <c r="I274" s="56">
        <v>-109.93716000000001</v>
      </c>
      <c r="J274" s="54">
        <v>927</v>
      </c>
      <c r="K274" s="55">
        <v>365</v>
      </c>
      <c r="L274" s="55">
        <v>730</v>
      </c>
      <c r="M274" s="55">
        <v>1095</v>
      </c>
      <c r="N274" s="55">
        <v>1460</v>
      </c>
      <c r="O274" s="55">
        <v>1825</v>
      </c>
      <c r="P274" s="55">
        <v>2190</v>
      </c>
      <c r="Q274" s="57">
        <v>2.3290384453705478E-4</v>
      </c>
      <c r="R274" s="58">
        <v>851.45245544673855</v>
      </c>
      <c r="S274" s="58">
        <v>782.06179491508124</v>
      </c>
      <c r="T274" s="58">
        <v>718.3262519865475</v>
      </c>
      <c r="U274" s="58">
        <v>659.7849526060395</v>
      </c>
      <c r="V274" s="58">
        <v>606.0145824845979</v>
      </c>
      <c r="W274" s="60">
        <v>556.62632609821037</v>
      </c>
      <c r="X274" s="59">
        <f t="shared" si="29"/>
        <v>1.3669022879999999</v>
      </c>
      <c r="Y274" s="59">
        <f t="shared" si="30"/>
        <v>1.2555041094642556</v>
      </c>
      <c r="Z274" s="59">
        <f t="shared" si="31"/>
        <v>1.1531845273212635</v>
      </c>
      <c r="AA274" s="59">
        <f t="shared" si="32"/>
        <v>1.0592036649092516</v>
      </c>
      <c r="AB274" s="59">
        <f t="shared" si="33"/>
        <v>0.9728819431555199</v>
      </c>
      <c r="AC274" s="59">
        <f t="shared" si="34"/>
        <v>0.8935951665151689</v>
      </c>
      <c r="AD274" s="59">
        <f t="shared" si="35"/>
        <v>0.82077000939015943</v>
      </c>
    </row>
    <row r="275" spans="1:30" x14ac:dyDescent="0.25">
      <c r="A275" s="52" t="s">
        <v>136</v>
      </c>
      <c r="B275" s="53">
        <v>30586</v>
      </c>
      <c r="C275" s="54">
        <v>4301330784</v>
      </c>
      <c r="D275" s="55">
        <v>101</v>
      </c>
      <c r="E275" s="55">
        <v>928</v>
      </c>
      <c r="F275" s="55" t="s">
        <v>18</v>
      </c>
      <c r="G275" s="55" t="s">
        <v>32</v>
      </c>
      <c r="H275" s="55">
        <v>40.332479999999897</v>
      </c>
      <c r="I275" s="56">
        <v>-110.136129999999</v>
      </c>
      <c r="J275" s="54">
        <v>928</v>
      </c>
      <c r="K275" s="55">
        <v>365</v>
      </c>
      <c r="L275" s="55">
        <v>730</v>
      </c>
      <c r="M275" s="55">
        <v>1095</v>
      </c>
      <c r="N275" s="55">
        <v>1460</v>
      </c>
      <c r="O275" s="55">
        <v>1825</v>
      </c>
      <c r="P275" s="55">
        <v>2190</v>
      </c>
      <c r="Q275" s="57">
        <v>2.3290384453705478E-4</v>
      </c>
      <c r="R275" s="58">
        <v>852.37095863492277</v>
      </c>
      <c r="S275" s="58">
        <v>782.9054430217858</v>
      </c>
      <c r="T275" s="58">
        <v>719.10114546226123</v>
      </c>
      <c r="U275" s="58">
        <v>660.49669473398558</v>
      </c>
      <c r="V275" s="58">
        <v>606.66831989828142</v>
      </c>
      <c r="W275" s="60">
        <v>557.22678599691392</v>
      </c>
      <c r="X275" s="59">
        <f t="shared" si="29"/>
        <v>1.368376832</v>
      </c>
      <c r="Y275" s="59">
        <f t="shared" si="30"/>
        <v>1.2568584828293736</v>
      </c>
      <c r="Z275" s="59">
        <f t="shared" si="31"/>
        <v>1.1544285235751162</v>
      </c>
      <c r="AA275" s="59">
        <f t="shared" si="32"/>
        <v>1.0603462794345044</v>
      </c>
      <c r="AB275" s="59">
        <f t="shared" si="33"/>
        <v>0.97393143823982997</v>
      </c>
      <c r="AC275" s="59">
        <f t="shared" si="34"/>
        <v>0.89455913109609142</v>
      </c>
      <c r="AD275" s="59">
        <f t="shared" si="35"/>
        <v>0.82165541393103336</v>
      </c>
    </row>
    <row r="276" spans="1:30" x14ac:dyDescent="0.25">
      <c r="A276" s="52" t="s">
        <v>602</v>
      </c>
      <c r="B276" s="53">
        <v>39338</v>
      </c>
      <c r="C276" s="54">
        <v>4301332851</v>
      </c>
      <c r="D276" s="55">
        <v>366</v>
      </c>
      <c r="E276" s="55">
        <v>931</v>
      </c>
      <c r="F276" s="55" t="s">
        <v>18</v>
      </c>
      <c r="G276" s="55" t="s">
        <v>32</v>
      </c>
      <c r="H276" s="55">
        <v>40.047829999999898</v>
      </c>
      <c r="I276" s="56">
        <v>-110.31547</v>
      </c>
      <c r="J276" s="54">
        <v>931</v>
      </c>
      <c r="K276" s="55">
        <v>365</v>
      </c>
      <c r="L276" s="55">
        <v>730</v>
      </c>
      <c r="M276" s="55">
        <v>1095</v>
      </c>
      <c r="N276" s="55">
        <v>1460</v>
      </c>
      <c r="O276" s="55">
        <v>1825</v>
      </c>
      <c r="P276" s="55">
        <v>2190</v>
      </c>
      <c r="Q276" s="57">
        <v>2.3290384453705478E-4</v>
      </c>
      <c r="R276" s="58">
        <v>855.12646819947531</v>
      </c>
      <c r="S276" s="58">
        <v>785.43638734189926</v>
      </c>
      <c r="T276" s="58">
        <v>721.42582588940218</v>
      </c>
      <c r="U276" s="58">
        <v>662.63192111782394</v>
      </c>
      <c r="V276" s="58">
        <v>608.6295321393319</v>
      </c>
      <c r="W276" s="60">
        <v>559.02816569302468</v>
      </c>
      <c r="X276" s="59">
        <f t="shared" si="29"/>
        <v>1.372800464</v>
      </c>
      <c r="Y276" s="59">
        <f t="shared" si="30"/>
        <v>1.260921602924727</v>
      </c>
      <c r="Z276" s="59">
        <f t="shared" si="31"/>
        <v>1.1581605123366734</v>
      </c>
      <c r="AA276" s="59">
        <f t="shared" si="32"/>
        <v>1.0637741230102626</v>
      </c>
      <c r="AB276" s="59">
        <f t="shared" si="33"/>
        <v>0.97707992349276052</v>
      </c>
      <c r="AC276" s="59">
        <f t="shared" si="34"/>
        <v>0.89745102483885897</v>
      </c>
      <c r="AD276" s="59">
        <f t="shared" si="35"/>
        <v>0.82431162755365539</v>
      </c>
    </row>
    <row r="277" spans="1:30" x14ac:dyDescent="0.25">
      <c r="A277" s="52" t="s">
        <v>554</v>
      </c>
      <c r="B277" s="53">
        <v>39247</v>
      </c>
      <c r="C277" s="54">
        <v>4301332953</v>
      </c>
      <c r="D277" s="55">
        <v>366</v>
      </c>
      <c r="E277" s="55">
        <v>932</v>
      </c>
      <c r="F277" s="55" t="s">
        <v>18</v>
      </c>
      <c r="G277" s="55" t="s">
        <v>32</v>
      </c>
      <c r="H277" s="55">
        <v>40.048169999999899</v>
      </c>
      <c r="I277" s="56">
        <v>-110.38419</v>
      </c>
      <c r="J277" s="54">
        <v>932</v>
      </c>
      <c r="K277" s="55">
        <v>365</v>
      </c>
      <c r="L277" s="55">
        <v>730</v>
      </c>
      <c r="M277" s="55">
        <v>1095</v>
      </c>
      <c r="N277" s="55">
        <v>1460</v>
      </c>
      <c r="O277" s="55">
        <v>1825</v>
      </c>
      <c r="P277" s="55">
        <v>2190</v>
      </c>
      <c r="Q277" s="57">
        <v>2.3290384453705478E-4</v>
      </c>
      <c r="R277" s="58">
        <v>856.04497138765942</v>
      </c>
      <c r="S277" s="58">
        <v>786.28003544860383</v>
      </c>
      <c r="T277" s="58">
        <v>722.20071936511579</v>
      </c>
      <c r="U277" s="58">
        <v>663.34366324577002</v>
      </c>
      <c r="V277" s="58">
        <v>609.28326955301543</v>
      </c>
      <c r="W277" s="60">
        <v>559.62862559172822</v>
      </c>
      <c r="X277" s="59">
        <f t="shared" si="29"/>
        <v>1.3742750079999999</v>
      </c>
      <c r="Y277" s="59">
        <f t="shared" si="30"/>
        <v>1.2622759762898448</v>
      </c>
      <c r="Z277" s="59">
        <f t="shared" si="31"/>
        <v>1.159404508590526</v>
      </c>
      <c r="AA277" s="59">
        <f t="shared" si="32"/>
        <v>1.0649167375355153</v>
      </c>
      <c r="AB277" s="59">
        <f t="shared" si="33"/>
        <v>0.9781294185770707</v>
      </c>
      <c r="AC277" s="59">
        <f t="shared" si="34"/>
        <v>0.8984149894197816</v>
      </c>
      <c r="AD277" s="59">
        <f t="shared" si="35"/>
        <v>0.82519703209452921</v>
      </c>
    </row>
    <row r="278" spans="1:30" x14ac:dyDescent="0.25">
      <c r="A278" s="52" t="s">
        <v>502</v>
      </c>
      <c r="B278" s="53">
        <v>39071</v>
      </c>
      <c r="C278" s="54">
        <v>4301332948</v>
      </c>
      <c r="D278" s="55">
        <v>345</v>
      </c>
      <c r="E278" s="55">
        <v>933</v>
      </c>
      <c r="F278" s="55" t="s">
        <v>18</v>
      </c>
      <c r="G278" s="55" t="s">
        <v>32</v>
      </c>
      <c r="H278" s="55">
        <v>40.000540000000001</v>
      </c>
      <c r="I278" s="56">
        <v>-110.17339</v>
      </c>
      <c r="J278" s="54">
        <v>933</v>
      </c>
      <c r="K278" s="55">
        <v>365</v>
      </c>
      <c r="L278" s="55">
        <v>730</v>
      </c>
      <c r="M278" s="55">
        <v>1095</v>
      </c>
      <c r="N278" s="55">
        <v>1460</v>
      </c>
      <c r="O278" s="55">
        <v>1825</v>
      </c>
      <c r="P278" s="55">
        <v>2190</v>
      </c>
      <c r="Q278" s="57">
        <v>2.3290384453705478E-4</v>
      </c>
      <c r="R278" s="58">
        <v>856.96347457584363</v>
      </c>
      <c r="S278" s="58">
        <v>787.12368355530828</v>
      </c>
      <c r="T278" s="58">
        <v>722.9756128408294</v>
      </c>
      <c r="U278" s="58">
        <v>664.0554053737161</v>
      </c>
      <c r="V278" s="58">
        <v>609.93700696669885</v>
      </c>
      <c r="W278" s="60">
        <v>560.22908549043177</v>
      </c>
      <c r="X278" s="59">
        <f t="shared" si="29"/>
        <v>1.375749552</v>
      </c>
      <c r="Y278" s="59">
        <f t="shared" si="30"/>
        <v>1.2636303496549628</v>
      </c>
      <c r="Z278" s="59">
        <f t="shared" si="31"/>
        <v>1.1606485048443784</v>
      </c>
      <c r="AA278" s="59">
        <f t="shared" si="32"/>
        <v>1.066059352060768</v>
      </c>
      <c r="AB278" s="59">
        <f t="shared" si="33"/>
        <v>0.97917891366138077</v>
      </c>
      <c r="AC278" s="59">
        <f t="shared" si="34"/>
        <v>0.899378954000704</v>
      </c>
      <c r="AD278" s="59">
        <f t="shared" si="35"/>
        <v>0.82608243663540315</v>
      </c>
    </row>
    <row r="279" spans="1:30" x14ac:dyDescent="0.25">
      <c r="A279" s="52" t="s">
        <v>932</v>
      </c>
      <c r="B279" s="53">
        <v>40296</v>
      </c>
      <c r="C279" s="54">
        <v>4301350202</v>
      </c>
      <c r="D279" s="55">
        <v>334</v>
      </c>
      <c r="E279" s="55">
        <v>939</v>
      </c>
      <c r="F279" s="55" t="s">
        <v>18</v>
      </c>
      <c r="G279" s="55" t="s">
        <v>32</v>
      </c>
      <c r="H279" s="55">
        <v>40.125880000000002</v>
      </c>
      <c r="I279" s="56">
        <v>-109.99433000000001</v>
      </c>
      <c r="J279" s="54">
        <v>939</v>
      </c>
      <c r="K279" s="55">
        <v>365</v>
      </c>
      <c r="L279" s="55">
        <v>730</v>
      </c>
      <c r="M279" s="55">
        <v>1095</v>
      </c>
      <c r="N279" s="55">
        <v>1460</v>
      </c>
      <c r="O279" s="55">
        <v>1825</v>
      </c>
      <c r="P279" s="55">
        <v>2190</v>
      </c>
      <c r="Q279" s="57">
        <v>2.3290384453705478E-4</v>
      </c>
      <c r="R279" s="58">
        <v>862.47449370494871</v>
      </c>
      <c r="S279" s="58">
        <v>792.18557219553543</v>
      </c>
      <c r="T279" s="58">
        <v>727.62497369511129</v>
      </c>
      <c r="U279" s="58">
        <v>668.3258581413927</v>
      </c>
      <c r="V279" s="58">
        <v>613.8594314487998</v>
      </c>
      <c r="W279" s="60">
        <v>563.83184488265329</v>
      </c>
      <c r="X279" s="59">
        <f t="shared" si="29"/>
        <v>1.384596816</v>
      </c>
      <c r="Y279" s="59">
        <f t="shared" si="30"/>
        <v>1.2717565898456697</v>
      </c>
      <c r="Z279" s="59">
        <f t="shared" si="31"/>
        <v>1.1681124823674935</v>
      </c>
      <c r="AA279" s="59">
        <f t="shared" si="32"/>
        <v>1.0729150392122841</v>
      </c>
      <c r="AB279" s="59">
        <f t="shared" si="33"/>
        <v>0.98547588416724174</v>
      </c>
      <c r="AC279" s="59">
        <f t="shared" si="34"/>
        <v>0.90516274148623899</v>
      </c>
      <c r="AD279" s="59">
        <f t="shared" si="35"/>
        <v>0.83139486388064709</v>
      </c>
    </row>
    <row r="280" spans="1:30" x14ac:dyDescent="0.25">
      <c r="A280" s="52" t="s">
        <v>881</v>
      </c>
      <c r="B280" s="53">
        <v>40211</v>
      </c>
      <c r="C280" s="54">
        <v>4301350153</v>
      </c>
      <c r="D280" s="55">
        <v>328</v>
      </c>
      <c r="E280" s="55">
        <v>941</v>
      </c>
      <c r="F280" s="55" t="s">
        <v>18</v>
      </c>
      <c r="G280" s="55" t="s">
        <v>32</v>
      </c>
      <c r="H280" s="55">
        <v>40.114960000000004</v>
      </c>
      <c r="I280" s="56">
        <v>-110.18756</v>
      </c>
      <c r="J280" s="54">
        <v>941</v>
      </c>
      <c r="K280" s="55">
        <v>365</v>
      </c>
      <c r="L280" s="55">
        <v>730</v>
      </c>
      <c r="M280" s="55">
        <v>1095</v>
      </c>
      <c r="N280" s="55">
        <v>1460</v>
      </c>
      <c r="O280" s="55">
        <v>1825</v>
      </c>
      <c r="P280" s="55">
        <v>2190</v>
      </c>
      <c r="Q280" s="57">
        <v>2.3290384453705478E-4</v>
      </c>
      <c r="R280" s="58">
        <v>864.31150008131715</v>
      </c>
      <c r="S280" s="58">
        <v>793.87286840894444</v>
      </c>
      <c r="T280" s="58">
        <v>729.17476064653852</v>
      </c>
      <c r="U280" s="58">
        <v>669.74934239728498</v>
      </c>
      <c r="V280" s="58">
        <v>615.16690627616686</v>
      </c>
      <c r="W280" s="60">
        <v>565.03276468006038</v>
      </c>
      <c r="X280" s="59">
        <f t="shared" si="29"/>
        <v>1.387545904</v>
      </c>
      <c r="Y280" s="59">
        <f t="shared" si="30"/>
        <v>1.2744653365759058</v>
      </c>
      <c r="Z280" s="59">
        <f t="shared" si="31"/>
        <v>1.1706004748751986</v>
      </c>
      <c r="AA280" s="59">
        <f t="shared" si="32"/>
        <v>1.0752002682627895</v>
      </c>
      <c r="AB280" s="59">
        <f t="shared" si="33"/>
        <v>0.98757487433586211</v>
      </c>
      <c r="AC280" s="59">
        <f t="shared" si="34"/>
        <v>0.90709067064808413</v>
      </c>
      <c r="AD280" s="59">
        <f t="shared" si="35"/>
        <v>0.83316567296239497</v>
      </c>
    </row>
    <row r="281" spans="1:30" x14ac:dyDescent="0.25">
      <c r="A281" s="52" t="s">
        <v>155</v>
      </c>
      <c r="B281" s="53">
        <v>30961</v>
      </c>
      <c r="C281" s="54">
        <v>4304731528</v>
      </c>
      <c r="D281" s="55">
        <v>364</v>
      </c>
      <c r="E281" s="55">
        <v>946</v>
      </c>
      <c r="F281" s="55" t="s">
        <v>18</v>
      </c>
      <c r="G281" s="55" t="s">
        <v>19</v>
      </c>
      <c r="H281" s="55">
        <v>40.092939999999899</v>
      </c>
      <c r="I281" s="56">
        <v>-109.86725</v>
      </c>
      <c r="J281" s="54">
        <v>946</v>
      </c>
      <c r="K281" s="55">
        <v>365</v>
      </c>
      <c r="L281" s="55">
        <v>730</v>
      </c>
      <c r="M281" s="55">
        <v>1095</v>
      </c>
      <c r="N281" s="55">
        <v>1460</v>
      </c>
      <c r="O281" s="55">
        <v>1825</v>
      </c>
      <c r="P281" s="55">
        <v>2190</v>
      </c>
      <c r="Q281" s="57">
        <v>2.3290384453705478E-4</v>
      </c>
      <c r="R281" s="58">
        <v>868.90401602223801</v>
      </c>
      <c r="S281" s="58">
        <v>798.09110894246692</v>
      </c>
      <c r="T281" s="58">
        <v>733.0492280251068</v>
      </c>
      <c r="U281" s="58">
        <v>673.3080530370155</v>
      </c>
      <c r="V281" s="58">
        <v>618.43559334458428</v>
      </c>
      <c r="W281" s="60">
        <v>568.03506417357823</v>
      </c>
      <c r="X281" s="59">
        <f t="shared" si="29"/>
        <v>1.394918624</v>
      </c>
      <c r="Y281" s="59">
        <f t="shared" si="30"/>
        <v>1.2812372034014949</v>
      </c>
      <c r="Z281" s="59">
        <f t="shared" si="31"/>
        <v>1.1768204561444608</v>
      </c>
      <c r="AA281" s="59">
        <f t="shared" si="32"/>
        <v>1.080913340889053</v>
      </c>
      <c r="AB281" s="59">
        <f t="shared" si="33"/>
        <v>0.9928223497574129</v>
      </c>
      <c r="AC281" s="59">
        <f t="shared" si="34"/>
        <v>0.9119104935526966</v>
      </c>
      <c r="AD281" s="59">
        <f t="shared" si="35"/>
        <v>0.83759269566676475</v>
      </c>
    </row>
    <row r="282" spans="1:30" x14ac:dyDescent="0.25">
      <c r="A282" s="52" t="s">
        <v>488</v>
      </c>
      <c r="B282" s="53">
        <v>39028</v>
      </c>
      <c r="C282" s="54">
        <v>4301332946</v>
      </c>
      <c r="D282" s="55">
        <v>357</v>
      </c>
      <c r="E282" s="55">
        <v>948</v>
      </c>
      <c r="F282" s="55" t="s">
        <v>18</v>
      </c>
      <c r="G282" s="55" t="s">
        <v>32</v>
      </c>
      <c r="H282" s="55">
        <v>40.004939999999898</v>
      </c>
      <c r="I282" s="56">
        <v>-110.18258</v>
      </c>
      <c r="J282" s="54">
        <v>948</v>
      </c>
      <c r="K282" s="55">
        <v>365</v>
      </c>
      <c r="L282" s="55">
        <v>730</v>
      </c>
      <c r="M282" s="55">
        <v>1095</v>
      </c>
      <c r="N282" s="55">
        <v>1460</v>
      </c>
      <c r="O282" s="55">
        <v>1825</v>
      </c>
      <c r="P282" s="55">
        <v>2190</v>
      </c>
      <c r="Q282" s="57">
        <v>2.3290384453705478E-4</v>
      </c>
      <c r="R282" s="58">
        <v>870.74102239860645</v>
      </c>
      <c r="S282" s="58">
        <v>799.77840515587593</v>
      </c>
      <c r="T282" s="58">
        <v>734.59901497653402</v>
      </c>
      <c r="U282" s="58">
        <v>674.73153729290766</v>
      </c>
      <c r="V282" s="58">
        <v>619.74306817195134</v>
      </c>
      <c r="W282" s="60">
        <v>569.23598397098533</v>
      </c>
      <c r="X282" s="59">
        <f t="shared" si="29"/>
        <v>1.397867712</v>
      </c>
      <c r="Y282" s="59">
        <f t="shared" si="30"/>
        <v>1.2839459501317307</v>
      </c>
      <c r="Z282" s="59">
        <f t="shared" si="31"/>
        <v>1.1793084486521659</v>
      </c>
      <c r="AA282" s="59">
        <f t="shared" si="32"/>
        <v>1.0831985699395583</v>
      </c>
      <c r="AB282" s="59">
        <f t="shared" si="33"/>
        <v>0.99492133992603315</v>
      </c>
      <c r="AC282" s="59">
        <f t="shared" si="34"/>
        <v>0.91383842271454174</v>
      </c>
      <c r="AD282" s="59">
        <f t="shared" si="35"/>
        <v>0.83936350474851251</v>
      </c>
    </row>
    <row r="283" spans="1:30" x14ac:dyDescent="0.25">
      <c r="A283" s="52" t="s">
        <v>429</v>
      </c>
      <c r="B283" s="53">
        <v>38698</v>
      </c>
      <c r="C283" s="54">
        <v>4301332653</v>
      </c>
      <c r="D283" s="55">
        <v>358</v>
      </c>
      <c r="E283" s="55">
        <v>953</v>
      </c>
      <c r="F283" s="55" t="s">
        <v>18</v>
      </c>
      <c r="G283" s="55" t="s">
        <v>32</v>
      </c>
      <c r="H283" s="55">
        <v>40.029029999999899</v>
      </c>
      <c r="I283" s="56">
        <v>-110.0651</v>
      </c>
      <c r="J283" s="54">
        <v>953</v>
      </c>
      <c r="K283" s="55">
        <v>365</v>
      </c>
      <c r="L283" s="55">
        <v>730</v>
      </c>
      <c r="M283" s="55">
        <v>1095</v>
      </c>
      <c r="N283" s="55">
        <v>1460</v>
      </c>
      <c r="O283" s="55">
        <v>1825</v>
      </c>
      <c r="P283" s="55">
        <v>2190</v>
      </c>
      <c r="Q283" s="57">
        <v>2.3290384453705478E-4</v>
      </c>
      <c r="R283" s="58">
        <v>875.33353833952731</v>
      </c>
      <c r="S283" s="58">
        <v>803.99664568939852</v>
      </c>
      <c r="T283" s="58">
        <v>738.47348235510231</v>
      </c>
      <c r="U283" s="58">
        <v>678.29024793263818</v>
      </c>
      <c r="V283" s="58">
        <v>623.01175524036876</v>
      </c>
      <c r="W283" s="60">
        <v>572.2382834645033</v>
      </c>
      <c r="X283" s="59">
        <f t="shared" si="29"/>
        <v>1.405240432</v>
      </c>
      <c r="Y283" s="59">
        <f t="shared" si="30"/>
        <v>1.2907178169573199</v>
      </c>
      <c r="Z283" s="59">
        <f t="shared" si="31"/>
        <v>1.1855284299214284</v>
      </c>
      <c r="AA283" s="59">
        <f t="shared" si="32"/>
        <v>1.0889116425658218</v>
      </c>
      <c r="AB283" s="59">
        <f t="shared" si="33"/>
        <v>1.0001688153475841</v>
      </c>
      <c r="AC283" s="59">
        <f t="shared" si="34"/>
        <v>0.91865824561915432</v>
      </c>
      <c r="AD283" s="59">
        <f t="shared" si="35"/>
        <v>0.84379052745288252</v>
      </c>
    </row>
    <row r="284" spans="1:30" x14ac:dyDescent="0.25">
      <c r="A284" s="52" t="s">
        <v>778</v>
      </c>
      <c r="B284" s="53">
        <v>39918</v>
      </c>
      <c r="C284" s="54">
        <v>4304740273</v>
      </c>
      <c r="D284" s="55">
        <v>269</v>
      </c>
      <c r="E284" s="55">
        <v>953</v>
      </c>
      <c r="F284" s="55" t="s">
        <v>18</v>
      </c>
      <c r="G284" s="55" t="s">
        <v>19</v>
      </c>
      <c r="H284" s="55">
        <v>40.096919999999898</v>
      </c>
      <c r="I284" s="56">
        <v>-109.87163</v>
      </c>
      <c r="J284" s="54">
        <v>953</v>
      </c>
      <c r="K284" s="55">
        <v>365</v>
      </c>
      <c r="L284" s="55">
        <v>730</v>
      </c>
      <c r="M284" s="55">
        <v>1095</v>
      </c>
      <c r="N284" s="55">
        <v>1460</v>
      </c>
      <c r="O284" s="55">
        <v>1825</v>
      </c>
      <c r="P284" s="55">
        <v>2190</v>
      </c>
      <c r="Q284" s="57">
        <v>2.3290384453705478E-4</v>
      </c>
      <c r="R284" s="58">
        <v>875.33353833952731</v>
      </c>
      <c r="S284" s="58">
        <v>803.99664568939852</v>
      </c>
      <c r="T284" s="58">
        <v>738.47348235510231</v>
      </c>
      <c r="U284" s="58">
        <v>678.29024793263818</v>
      </c>
      <c r="V284" s="58">
        <v>623.01175524036876</v>
      </c>
      <c r="W284" s="60">
        <v>572.2382834645033</v>
      </c>
      <c r="X284" s="59">
        <f t="shared" si="29"/>
        <v>1.405240432</v>
      </c>
      <c r="Y284" s="59">
        <f t="shared" si="30"/>
        <v>1.2907178169573199</v>
      </c>
      <c r="Z284" s="59">
        <f t="shared" si="31"/>
        <v>1.1855284299214284</v>
      </c>
      <c r="AA284" s="59">
        <f t="shared" si="32"/>
        <v>1.0889116425658218</v>
      </c>
      <c r="AB284" s="59">
        <f t="shared" si="33"/>
        <v>1.0001688153475841</v>
      </c>
      <c r="AC284" s="59">
        <f t="shared" si="34"/>
        <v>0.91865824561915432</v>
      </c>
      <c r="AD284" s="59">
        <f t="shared" si="35"/>
        <v>0.84379052745288252</v>
      </c>
    </row>
    <row r="285" spans="1:30" x14ac:dyDescent="0.25">
      <c r="A285" s="52" t="s">
        <v>982</v>
      </c>
      <c r="B285" s="53">
        <v>40354</v>
      </c>
      <c r="C285" s="54">
        <v>4301350111</v>
      </c>
      <c r="D285" s="55">
        <v>366</v>
      </c>
      <c r="E285" s="55">
        <v>953</v>
      </c>
      <c r="F285" s="55" t="s">
        <v>18</v>
      </c>
      <c r="G285" s="55" t="s">
        <v>32</v>
      </c>
      <c r="H285" s="55">
        <v>40.076410000000003</v>
      </c>
      <c r="I285" s="56">
        <v>-110.06529</v>
      </c>
      <c r="J285" s="54">
        <v>953</v>
      </c>
      <c r="K285" s="55">
        <v>365</v>
      </c>
      <c r="L285" s="55">
        <v>730</v>
      </c>
      <c r="M285" s="55">
        <v>1095</v>
      </c>
      <c r="N285" s="55">
        <v>1460</v>
      </c>
      <c r="O285" s="55">
        <v>1825</v>
      </c>
      <c r="P285" s="55">
        <v>2190</v>
      </c>
      <c r="Q285" s="57">
        <v>2.3290384453705478E-4</v>
      </c>
      <c r="R285" s="58">
        <v>875.33353833952731</v>
      </c>
      <c r="S285" s="58">
        <v>803.99664568939852</v>
      </c>
      <c r="T285" s="58">
        <v>738.47348235510231</v>
      </c>
      <c r="U285" s="58">
        <v>678.29024793263818</v>
      </c>
      <c r="V285" s="58">
        <v>623.01175524036876</v>
      </c>
      <c r="W285" s="60">
        <v>572.2382834645033</v>
      </c>
      <c r="X285" s="59">
        <f t="shared" si="29"/>
        <v>1.405240432</v>
      </c>
      <c r="Y285" s="59">
        <f t="shared" si="30"/>
        <v>1.2907178169573199</v>
      </c>
      <c r="Z285" s="59">
        <f t="shared" si="31"/>
        <v>1.1855284299214284</v>
      </c>
      <c r="AA285" s="59">
        <f t="shared" si="32"/>
        <v>1.0889116425658218</v>
      </c>
      <c r="AB285" s="59">
        <f t="shared" si="33"/>
        <v>1.0001688153475841</v>
      </c>
      <c r="AC285" s="59">
        <f t="shared" si="34"/>
        <v>0.91865824561915432</v>
      </c>
      <c r="AD285" s="59">
        <f t="shared" si="35"/>
        <v>0.84379052745288252</v>
      </c>
    </row>
    <row r="286" spans="1:30" x14ac:dyDescent="0.25">
      <c r="A286" s="52" t="s">
        <v>824</v>
      </c>
      <c r="B286" s="53">
        <v>40058</v>
      </c>
      <c r="C286" s="54">
        <v>4301333145</v>
      </c>
      <c r="D286" s="55">
        <v>252</v>
      </c>
      <c r="E286" s="55">
        <v>955</v>
      </c>
      <c r="F286" s="55" t="s">
        <v>18</v>
      </c>
      <c r="G286" s="55" t="s">
        <v>32</v>
      </c>
      <c r="H286" s="55">
        <v>40.015360000000001</v>
      </c>
      <c r="I286" s="56">
        <v>-110.11696000000001</v>
      </c>
      <c r="J286" s="54">
        <v>955</v>
      </c>
      <c r="K286" s="55">
        <v>365</v>
      </c>
      <c r="L286" s="55">
        <v>730</v>
      </c>
      <c r="M286" s="55">
        <v>1095</v>
      </c>
      <c r="N286" s="55">
        <v>1460</v>
      </c>
      <c r="O286" s="55">
        <v>1825</v>
      </c>
      <c r="P286" s="55">
        <v>2190</v>
      </c>
      <c r="Q286" s="57">
        <v>2.3290384453705478E-4</v>
      </c>
      <c r="R286" s="58">
        <v>877.17054471589574</v>
      </c>
      <c r="S286" s="58">
        <v>805.68394190280753</v>
      </c>
      <c r="T286" s="58">
        <v>740.02326930652953</v>
      </c>
      <c r="U286" s="58">
        <v>679.71373218853046</v>
      </c>
      <c r="V286" s="58">
        <v>624.3192300677357</v>
      </c>
      <c r="W286" s="60">
        <v>573.43920326191039</v>
      </c>
      <c r="X286" s="59">
        <f t="shared" si="29"/>
        <v>1.4081895199999999</v>
      </c>
      <c r="Y286" s="59">
        <f t="shared" si="30"/>
        <v>1.2934265636875557</v>
      </c>
      <c r="Z286" s="59">
        <f t="shared" si="31"/>
        <v>1.1880164224291334</v>
      </c>
      <c r="AA286" s="59">
        <f t="shared" si="32"/>
        <v>1.0911968716163272</v>
      </c>
      <c r="AB286" s="59">
        <f t="shared" si="33"/>
        <v>1.0022678055162044</v>
      </c>
      <c r="AC286" s="59">
        <f t="shared" si="34"/>
        <v>0.92058617478099924</v>
      </c>
      <c r="AD286" s="59">
        <f t="shared" si="35"/>
        <v>0.84556133653463039</v>
      </c>
    </row>
    <row r="287" spans="1:30" x14ac:dyDescent="0.25">
      <c r="A287" s="52" t="s">
        <v>98</v>
      </c>
      <c r="B287" s="53">
        <v>28616</v>
      </c>
      <c r="C287" s="54">
        <v>4304730300</v>
      </c>
      <c r="D287" s="55">
        <v>85</v>
      </c>
      <c r="E287" s="55">
        <v>960</v>
      </c>
      <c r="F287" s="55" t="s">
        <v>18</v>
      </c>
      <c r="G287" s="55" t="s">
        <v>19</v>
      </c>
      <c r="H287" s="55">
        <v>40.340989999999898</v>
      </c>
      <c r="I287" s="56">
        <v>-109.79715</v>
      </c>
      <c r="J287" s="54">
        <v>960</v>
      </c>
      <c r="K287" s="55">
        <v>365</v>
      </c>
      <c r="L287" s="55">
        <v>730</v>
      </c>
      <c r="M287" s="55">
        <v>1095</v>
      </c>
      <c r="N287" s="55">
        <v>1460</v>
      </c>
      <c r="O287" s="55">
        <v>1825</v>
      </c>
      <c r="P287" s="55">
        <v>2190</v>
      </c>
      <c r="Q287" s="57">
        <v>2.3290384453705478E-4</v>
      </c>
      <c r="R287" s="58">
        <v>881.76306065681661</v>
      </c>
      <c r="S287" s="58">
        <v>809.90218243633012</v>
      </c>
      <c r="T287" s="58">
        <v>743.89773668509781</v>
      </c>
      <c r="U287" s="58">
        <v>683.27244282826098</v>
      </c>
      <c r="V287" s="58">
        <v>627.58791713615324</v>
      </c>
      <c r="W287" s="60">
        <v>576.44150275542825</v>
      </c>
      <c r="X287" s="59">
        <f t="shared" si="29"/>
        <v>1.4155622399999999</v>
      </c>
      <c r="Y287" s="59">
        <f t="shared" si="30"/>
        <v>1.3001984305131449</v>
      </c>
      <c r="Z287" s="59">
        <f t="shared" si="31"/>
        <v>1.1942364036983959</v>
      </c>
      <c r="AA287" s="59">
        <f t="shared" si="32"/>
        <v>1.0969099442425909</v>
      </c>
      <c r="AB287" s="59">
        <f t="shared" si="33"/>
        <v>1.0075152809377552</v>
      </c>
      <c r="AC287" s="59">
        <f t="shared" si="34"/>
        <v>0.92540599768561194</v>
      </c>
      <c r="AD287" s="59">
        <f t="shared" si="35"/>
        <v>0.84998835923900018</v>
      </c>
    </row>
    <row r="288" spans="1:30" x14ac:dyDescent="0.25">
      <c r="A288" s="52" t="s">
        <v>401</v>
      </c>
      <c r="B288" s="53">
        <v>38532</v>
      </c>
      <c r="C288" s="54">
        <v>4301332580</v>
      </c>
      <c r="D288" s="55">
        <v>202</v>
      </c>
      <c r="E288" s="55">
        <v>960</v>
      </c>
      <c r="F288" s="55" t="s">
        <v>18</v>
      </c>
      <c r="G288" s="55" t="s">
        <v>32</v>
      </c>
      <c r="H288" s="55">
        <v>40.065440000000002</v>
      </c>
      <c r="I288" s="56">
        <v>-110.19711</v>
      </c>
      <c r="J288" s="54">
        <v>960</v>
      </c>
      <c r="K288" s="55">
        <v>365</v>
      </c>
      <c r="L288" s="55">
        <v>730</v>
      </c>
      <c r="M288" s="55">
        <v>1095</v>
      </c>
      <c r="N288" s="55">
        <v>1460</v>
      </c>
      <c r="O288" s="55">
        <v>1825</v>
      </c>
      <c r="P288" s="55">
        <v>2190</v>
      </c>
      <c r="Q288" s="57">
        <v>2.3290384453705478E-4</v>
      </c>
      <c r="R288" s="58">
        <v>881.76306065681661</v>
      </c>
      <c r="S288" s="58">
        <v>809.90218243633012</v>
      </c>
      <c r="T288" s="58">
        <v>743.89773668509781</v>
      </c>
      <c r="U288" s="58">
        <v>683.27244282826098</v>
      </c>
      <c r="V288" s="58">
        <v>627.58791713615324</v>
      </c>
      <c r="W288" s="60">
        <v>576.44150275542825</v>
      </c>
      <c r="X288" s="59">
        <f t="shared" si="29"/>
        <v>1.4155622399999999</v>
      </c>
      <c r="Y288" s="59">
        <f t="shared" si="30"/>
        <v>1.3001984305131449</v>
      </c>
      <c r="Z288" s="59">
        <f t="shared" si="31"/>
        <v>1.1942364036983959</v>
      </c>
      <c r="AA288" s="59">
        <f t="shared" si="32"/>
        <v>1.0969099442425909</v>
      </c>
      <c r="AB288" s="59">
        <f t="shared" si="33"/>
        <v>1.0075152809377552</v>
      </c>
      <c r="AC288" s="59">
        <f t="shared" si="34"/>
        <v>0.92540599768561194</v>
      </c>
      <c r="AD288" s="59">
        <f t="shared" si="35"/>
        <v>0.84998835923900018</v>
      </c>
    </row>
    <row r="289" spans="1:30" x14ac:dyDescent="0.25">
      <c r="A289" s="52" t="s">
        <v>501</v>
      </c>
      <c r="B289" s="53">
        <v>39064</v>
      </c>
      <c r="C289" s="54">
        <v>4301332959</v>
      </c>
      <c r="D289" s="55">
        <v>356</v>
      </c>
      <c r="E289" s="55">
        <v>968</v>
      </c>
      <c r="F289" s="55" t="s">
        <v>18</v>
      </c>
      <c r="G289" s="55" t="s">
        <v>32</v>
      </c>
      <c r="H289" s="55">
        <v>40.017499999999899</v>
      </c>
      <c r="I289" s="56">
        <v>-110.09836</v>
      </c>
      <c r="J289" s="54">
        <v>968</v>
      </c>
      <c r="K289" s="55">
        <v>365</v>
      </c>
      <c r="L289" s="55">
        <v>730</v>
      </c>
      <c r="M289" s="55">
        <v>1095</v>
      </c>
      <c r="N289" s="55">
        <v>1460</v>
      </c>
      <c r="O289" s="55">
        <v>1825</v>
      </c>
      <c r="P289" s="55">
        <v>2190</v>
      </c>
      <c r="Q289" s="57">
        <v>2.3290384453705478E-4</v>
      </c>
      <c r="R289" s="58">
        <v>889.11108616229012</v>
      </c>
      <c r="S289" s="58">
        <v>816.65136728996617</v>
      </c>
      <c r="T289" s="58">
        <v>750.09688449080693</v>
      </c>
      <c r="U289" s="58">
        <v>688.96637985182974</v>
      </c>
      <c r="V289" s="58">
        <v>632.81781644562113</v>
      </c>
      <c r="W289" s="60">
        <v>581.24518194505686</v>
      </c>
      <c r="X289" s="59">
        <f t="shared" si="29"/>
        <v>1.427358592</v>
      </c>
      <c r="Y289" s="59">
        <f t="shared" si="30"/>
        <v>1.3110334174340879</v>
      </c>
      <c r="Z289" s="59">
        <f t="shared" si="31"/>
        <v>1.2041883737292158</v>
      </c>
      <c r="AA289" s="59">
        <f t="shared" si="32"/>
        <v>1.1060508604446124</v>
      </c>
      <c r="AB289" s="59">
        <f t="shared" si="33"/>
        <v>1.0159112416122364</v>
      </c>
      <c r="AC289" s="59">
        <f t="shared" si="34"/>
        <v>0.93311771433299195</v>
      </c>
      <c r="AD289" s="59">
        <f t="shared" si="35"/>
        <v>0.85707159556599188</v>
      </c>
    </row>
    <row r="290" spans="1:30" x14ac:dyDescent="0.25">
      <c r="A290" s="52" t="s">
        <v>558</v>
      </c>
      <c r="B290" s="53">
        <v>39253</v>
      </c>
      <c r="C290" s="54">
        <v>4301333147</v>
      </c>
      <c r="D290" s="55">
        <v>360</v>
      </c>
      <c r="E290" s="55">
        <v>969</v>
      </c>
      <c r="F290" s="55" t="s">
        <v>18</v>
      </c>
      <c r="G290" s="55" t="s">
        <v>32</v>
      </c>
      <c r="H290" s="55">
        <v>40.010359999999899</v>
      </c>
      <c r="I290" s="56">
        <v>-110.107789999999</v>
      </c>
      <c r="J290" s="54">
        <v>969</v>
      </c>
      <c r="K290" s="55">
        <v>365</v>
      </c>
      <c r="L290" s="55">
        <v>730</v>
      </c>
      <c r="M290" s="55">
        <v>1095</v>
      </c>
      <c r="N290" s="55">
        <v>1460</v>
      </c>
      <c r="O290" s="55">
        <v>1825</v>
      </c>
      <c r="P290" s="55">
        <v>2190</v>
      </c>
      <c r="Q290" s="57">
        <v>2.3290384453705478E-4</v>
      </c>
      <c r="R290" s="58">
        <v>890.02958935047423</v>
      </c>
      <c r="S290" s="58">
        <v>817.49501539667074</v>
      </c>
      <c r="T290" s="58">
        <v>750.87177796652054</v>
      </c>
      <c r="U290" s="58">
        <v>689.67812197977594</v>
      </c>
      <c r="V290" s="58">
        <v>633.47155385930466</v>
      </c>
      <c r="W290" s="60">
        <v>581.8456418437604</v>
      </c>
      <c r="X290" s="59">
        <f t="shared" si="29"/>
        <v>1.4288331359999999</v>
      </c>
      <c r="Y290" s="59">
        <f t="shared" si="30"/>
        <v>1.3123877907992056</v>
      </c>
      <c r="Z290" s="59">
        <f t="shared" si="31"/>
        <v>1.2054323699830685</v>
      </c>
      <c r="AA290" s="59">
        <f t="shared" si="32"/>
        <v>1.1071934749698651</v>
      </c>
      <c r="AB290" s="59">
        <f t="shared" si="33"/>
        <v>1.0169607366965467</v>
      </c>
      <c r="AC290" s="59">
        <f t="shared" si="34"/>
        <v>0.93408167891391447</v>
      </c>
      <c r="AD290" s="59">
        <f t="shared" si="35"/>
        <v>0.85795700010686582</v>
      </c>
    </row>
    <row r="291" spans="1:30" x14ac:dyDescent="0.25">
      <c r="A291" s="52" t="s">
        <v>902</v>
      </c>
      <c r="B291" s="53">
        <v>40241</v>
      </c>
      <c r="C291" s="54">
        <v>4301334242</v>
      </c>
      <c r="D291" s="55">
        <v>278</v>
      </c>
      <c r="E291" s="55">
        <v>969</v>
      </c>
      <c r="F291" s="55" t="s">
        <v>18</v>
      </c>
      <c r="G291" s="55" t="s">
        <v>32</v>
      </c>
      <c r="H291" s="55">
        <v>40.117989999999899</v>
      </c>
      <c r="I291" s="56">
        <v>-110.14942000000001</v>
      </c>
      <c r="J291" s="54">
        <v>969</v>
      </c>
      <c r="K291" s="55">
        <v>365</v>
      </c>
      <c r="L291" s="55">
        <v>730</v>
      </c>
      <c r="M291" s="55">
        <v>1095</v>
      </c>
      <c r="N291" s="55">
        <v>1460</v>
      </c>
      <c r="O291" s="55">
        <v>1825</v>
      </c>
      <c r="P291" s="55">
        <v>2190</v>
      </c>
      <c r="Q291" s="57">
        <v>2.3290384453705478E-4</v>
      </c>
      <c r="R291" s="58">
        <v>890.02958935047423</v>
      </c>
      <c r="S291" s="58">
        <v>817.49501539667074</v>
      </c>
      <c r="T291" s="58">
        <v>750.87177796652054</v>
      </c>
      <c r="U291" s="58">
        <v>689.67812197977594</v>
      </c>
      <c r="V291" s="58">
        <v>633.47155385930466</v>
      </c>
      <c r="W291" s="60">
        <v>581.8456418437604</v>
      </c>
      <c r="X291" s="59">
        <f t="shared" si="29"/>
        <v>1.4288331359999999</v>
      </c>
      <c r="Y291" s="59">
        <f t="shared" si="30"/>
        <v>1.3123877907992056</v>
      </c>
      <c r="Z291" s="59">
        <f t="shared" si="31"/>
        <v>1.2054323699830685</v>
      </c>
      <c r="AA291" s="59">
        <f t="shared" si="32"/>
        <v>1.1071934749698651</v>
      </c>
      <c r="AB291" s="59">
        <f t="shared" si="33"/>
        <v>1.0169607366965467</v>
      </c>
      <c r="AC291" s="59">
        <f t="shared" si="34"/>
        <v>0.93408167891391447</v>
      </c>
      <c r="AD291" s="59">
        <f t="shared" si="35"/>
        <v>0.85795700010686582</v>
      </c>
    </row>
    <row r="292" spans="1:30" x14ac:dyDescent="0.25">
      <c r="A292" s="52" t="s">
        <v>446</v>
      </c>
      <c r="B292" s="53">
        <v>38857</v>
      </c>
      <c r="C292" s="54">
        <v>4301333016</v>
      </c>
      <c r="D292" s="55">
        <v>351</v>
      </c>
      <c r="E292" s="55">
        <v>971</v>
      </c>
      <c r="F292" s="55" t="s">
        <v>18</v>
      </c>
      <c r="G292" s="55" t="s">
        <v>32</v>
      </c>
      <c r="H292" s="55">
        <v>40.076090000000001</v>
      </c>
      <c r="I292" s="56">
        <v>-110.06075</v>
      </c>
      <c r="J292" s="54">
        <v>971</v>
      </c>
      <c r="K292" s="55">
        <v>365</v>
      </c>
      <c r="L292" s="55">
        <v>730</v>
      </c>
      <c r="M292" s="55">
        <v>1095</v>
      </c>
      <c r="N292" s="55">
        <v>1460</v>
      </c>
      <c r="O292" s="55">
        <v>1825</v>
      </c>
      <c r="P292" s="55">
        <v>2190</v>
      </c>
      <c r="Q292" s="57">
        <v>2.3290384453705478E-4</v>
      </c>
      <c r="R292" s="58">
        <v>891.86659572684266</v>
      </c>
      <c r="S292" s="58">
        <v>819.18231161007975</v>
      </c>
      <c r="T292" s="58">
        <v>752.42156491794788</v>
      </c>
      <c r="U292" s="58">
        <v>691.1016062356681</v>
      </c>
      <c r="V292" s="58">
        <v>634.77902868667161</v>
      </c>
      <c r="W292" s="60">
        <v>583.0465616411675</v>
      </c>
      <c r="X292" s="59">
        <f t="shared" si="29"/>
        <v>1.431782224</v>
      </c>
      <c r="Y292" s="59">
        <f t="shared" si="30"/>
        <v>1.3150965375294414</v>
      </c>
      <c r="Z292" s="59">
        <f t="shared" si="31"/>
        <v>1.2079203624907733</v>
      </c>
      <c r="AA292" s="59">
        <f t="shared" si="32"/>
        <v>1.1094787040203704</v>
      </c>
      <c r="AB292" s="59">
        <f t="shared" si="33"/>
        <v>1.0190597268651669</v>
      </c>
      <c r="AC292" s="59">
        <f t="shared" si="34"/>
        <v>0.9360096080757595</v>
      </c>
      <c r="AD292" s="59">
        <f t="shared" si="35"/>
        <v>0.85972780918861369</v>
      </c>
    </row>
    <row r="293" spans="1:30" x14ac:dyDescent="0.25">
      <c r="A293" s="52" t="s">
        <v>572</v>
      </c>
      <c r="B293" s="53">
        <v>39268</v>
      </c>
      <c r="C293" s="54">
        <v>4301333165</v>
      </c>
      <c r="D293" s="55">
        <v>364</v>
      </c>
      <c r="E293" s="55">
        <v>973</v>
      </c>
      <c r="F293" s="55" t="s">
        <v>18</v>
      </c>
      <c r="G293" s="55" t="s">
        <v>32</v>
      </c>
      <c r="H293" s="55">
        <v>40.010710000000003</v>
      </c>
      <c r="I293" s="56">
        <v>-110.117859999999</v>
      </c>
      <c r="J293" s="54">
        <v>973</v>
      </c>
      <c r="K293" s="55">
        <v>365</v>
      </c>
      <c r="L293" s="55">
        <v>730</v>
      </c>
      <c r="M293" s="55">
        <v>1095</v>
      </c>
      <c r="N293" s="55">
        <v>1460</v>
      </c>
      <c r="O293" s="55">
        <v>1825</v>
      </c>
      <c r="P293" s="55">
        <v>2190</v>
      </c>
      <c r="Q293" s="57">
        <v>2.3290384453705478E-4</v>
      </c>
      <c r="R293" s="58">
        <v>893.70360210321098</v>
      </c>
      <c r="S293" s="58">
        <v>820.86960782348876</v>
      </c>
      <c r="T293" s="58">
        <v>753.97135186937521</v>
      </c>
      <c r="U293" s="58">
        <v>692.52509049156026</v>
      </c>
      <c r="V293" s="58">
        <v>636.08650351403855</v>
      </c>
      <c r="W293" s="60">
        <v>584.24748143857471</v>
      </c>
      <c r="X293" s="59">
        <f t="shared" si="29"/>
        <v>1.434731312</v>
      </c>
      <c r="Y293" s="59">
        <f t="shared" si="30"/>
        <v>1.317805284259677</v>
      </c>
      <c r="Z293" s="59">
        <f t="shared" si="31"/>
        <v>1.2104083549984783</v>
      </c>
      <c r="AA293" s="59">
        <f t="shared" si="32"/>
        <v>1.111763933070876</v>
      </c>
      <c r="AB293" s="59">
        <f t="shared" si="33"/>
        <v>1.0211587170337872</v>
      </c>
      <c r="AC293" s="59">
        <f t="shared" si="34"/>
        <v>0.93793753723760442</v>
      </c>
      <c r="AD293" s="59">
        <f t="shared" si="35"/>
        <v>0.86149861827036167</v>
      </c>
    </row>
    <row r="294" spans="1:30" x14ac:dyDescent="0.25">
      <c r="A294" s="52" t="s">
        <v>749</v>
      </c>
      <c r="B294" s="53">
        <v>39818</v>
      </c>
      <c r="C294" s="54">
        <v>4301333994</v>
      </c>
      <c r="D294" s="55">
        <v>351</v>
      </c>
      <c r="E294" s="55">
        <v>973</v>
      </c>
      <c r="F294" s="55" t="s">
        <v>18</v>
      </c>
      <c r="G294" s="55" t="s">
        <v>32</v>
      </c>
      <c r="H294" s="55">
        <v>40.101570000000002</v>
      </c>
      <c r="I294" s="56">
        <v>-110.14556</v>
      </c>
      <c r="J294" s="54">
        <v>973</v>
      </c>
      <c r="K294" s="55">
        <v>365</v>
      </c>
      <c r="L294" s="55">
        <v>730</v>
      </c>
      <c r="M294" s="55">
        <v>1095</v>
      </c>
      <c r="N294" s="55">
        <v>1460</v>
      </c>
      <c r="O294" s="55">
        <v>1825</v>
      </c>
      <c r="P294" s="55">
        <v>2190</v>
      </c>
      <c r="Q294" s="57">
        <v>2.3290384453705478E-4</v>
      </c>
      <c r="R294" s="58">
        <v>893.70360210321098</v>
      </c>
      <c r="S294" s="58">
        <v>820.86960782348876</v>
      </c>
      <c r="T294" s="58">
        <v>753.97135186937521</v>
      </c>
      <c r="U294" s="58">
        <v>692.52509049156026</v>
      </c>
      <c r="V294" s="58">
        <v>636.08650351403855</v>
      </c>
      <c r="W294" s="60">
        <v>584.24748143857471</v>
      </c>
      <c r="X294" s="59">
        <f t="shared" si="29"/>
        <v>1.434731312</v>
      </c>
      <c r="Y294" s="59">
        <f t="shared" si="30"/>
        <v>1.317805284259677</v>
      </c>
      <c r="Z294" s="59">
        <f t="shared" si="31"/>
        <v>1.2104083549984783</v>
      </c>
      <c r="AA294" s="59">
        <f t="shared" si="32"/>
        <v>1.111763933070876</v>
      </c>
      <c r="AB294" s="59">
        <f t="shared" si="33"/>
        <v>1.0211587170337872</v>
      </c>
      <c r="AC294" s="59">
        <f t="shared" si="34"/>
        <v>0.93793753723760442</v>
      </c>
      <c r="AD294" s="59">
        <f t="shared" si="35"/>
        <v>0.86149861827036167</v>
      </c>
    </row>
    <row r="295" spans="1:30" x14ac:dyDescent="0.25">
      <c r="A295" s="52" t="s">
        <v>1170</v>
      </c>
      <c r="B295" s="53">
        <v>40556</v>
      </c>
      <c r="C295" s="54">
        <v>4301350405</v>
      </c>
      <c r="D295" s="55">
        <v>359</v>
      </c>
      <c r="E295" s="55">
        <v>979</v>
      </c>
      <c r="F295" s="55" t="s">
        <v>18</v>
      </c>
      <c r="G295" s="55" t="s">
        <v>32</v>
      </c>
      <c r="H295" s="55">
        <v>40.121940000000002</v>
      </c>
      <c r="I295" s="56">
        <v>-110.2208</v>
      </c>
      <c r="J295" s="54">
        <v>979</v>
      </c>
      <c r="K295" s="55">
        <v>365</v>
      </c>
      <c r="L295" s="55">
        <v>730</v>
      </c>
      <c r="M295" s="55">
        <v>1095</v>
      </c>
      <c r="N295" s="55">
        <v>1460</v>
      </c>
      <c r="O295" s="55">
        <v>1825</v>
      </c>
      <c r="P295" s="55">
        <v>2190</v>
      </c>
      <c r="Q295" s="57">
        <v>2.3290384453705478E-4</v>
      </c>
      <c r="R295" s="58">
        <v>899.21462123231606</v>
      </c>
      <c r="S295" s="58">
        <v>825.9314964637158</v>
      </c>
      <c r="T295" s="58">
        <v>758.62071272365699</v>
      </c>
      <c r="U295" s="58">
        <v>696.79554325923698</v>
      </c>
      <c r="V295" s="58">
        <v>640.00892799613962</v>
      </c>
      <c r="W295" s="60">
        <v>587.85024083079611</v>
      </c>
      <c r="X295" s="59">
        <f t="shared" si="29"/>
        <v>1.4435785759999999</v>
      </c>
      <c r="Y295" s="59">
        <f t="shared" si="30"/>
        <v>1.3259315244503842</v>
      </c>
      <c r="Z295" s="59">
        <f t="shared" si="31"/>
        <v>1.2178723325215932</v>
      </c>
      <c r="AA295" s="59">
        <f t="shared" si="32"/>
        <v>1.1186196202223921</v>
      </c>
      <c r="AB295" s="59">
        <f t="shared" si="33"/>
        <v>1.0274556875396483</v>
      </c>
      <c r="AC295" s="59">
        <f t="shared" si="34"/>
        <v>0.94372132472313963</v>
      </c>
      <c r="AD295" s="59">
        <f t="shared" si="35"/>
        <v>0.86681104551560539</v>
      </c>
    </row>
    <row r="296" spans="1:30" x14ac:dyDescent="0.25">
      <c r="A296" s="52" t="s">
        <v>752</v>
      </c>
      <c r="B296" s="53">
        <v>39821</v>
      </c>
      <c r="C296" s="54">
        <v>4301333996</v>
      </c>
      <c r="D296" s="55">
        <v>366</v>
      </c>
      <c r="E296" s="55">
        <v>984</v>
      </c>
      <c r="F296" s="55" t="s">
        <v>18</v>
      </c>
      <c r="G296" s="55" t="s">
        <v>32</v>
      </c>
      <c r="H296" s="55">
        <v>40.100790000000003</v>
      </c>
      <c r="I296" s="56">
        <v>-110.140739999999</v>
      </c>
      <c r="J296" s="54">
        <v>984</v>
      </c>
      <c r="K296" s="55">
        <v>365</v>
      </c>
      <c r="L296" s="55">
        <v>730</v>
      </c>
      <c r="M296" s="55">
        <v>1095</v>
      </c>
      <c r="N296" s="55">
        <v>1460</v>
      </c>
      <c r="O296" s="55">
        <v>1825</v>
      </c>
      <c r="P296" s="55">
        <v>2190</v>
      </c>
      <c r="Q296" s="57">
        <v>2.3290384453705478E-4</v>
      </c>
      <c r="R296" s="58">
        <v>903.80713717323704</v>
      </c>
      <c r="S296" s="58">
        <v>830.14973699723839</v>
      </c>
      <c r="T296" s="58">
        <v>762.49518010222528</v>
      </c>
      <c r="U296" s="58">
        <v>700.3542538989675</v>
      </c>
      <c r="V296" s="58">
        <v>643.27761506455704</v>
      </c>
      <c r="W296" s="60">
        <v>590.85254032431396</v>
      </c>
      <c r="X296" s="59">
        <f t="shared" si="29"/>
        <v>1.4509512959999999</v>
      </c>
      <c r="Y296" s="59">
        <f t="shared" si="30"/>
        <v>1.3327033912759736</v>
      </c>
      <c r="Z296" s="59">
        <f t="shared" si="31"/>
        <v>1.2240923137908559</v>
      </c>
      <c r="AA296" s="59">
        <f t="shared" si="32"/>
        <v>1.1243326928486557</v>
      </c>
      <c r="AB296" s="59">
        <f t="shared" si="33"/>
        <v>1.0327031629611991</v>
      </c>
      <c r="AC296" s="59">
        <f t="shared" si="34"/>
        <v>0.94854114762775221</v>
      </c>
      <c r="AD296" s="59">
        <f t="shared" si="35"/>
        <v>0.87123806821997518</v>
      </c>
    </row>
    <row r="297" spans="1:30" x14ac:dyDescent="0.25">
      <c r="A297" s="52" t="s">
        <v>909</v>
      </c>
      <c r="B297" s="53">
        <v>40258</v>
      </c>
      <c r="C297" s="54">
        <v>4301350152</v>
      </c>
      <c r="D297" s="55">
        <v>344</v>
      </c>
      <c r="E297" s="55">
        <v>987</v>
      </c>
      <c r="F297" s="55" t="s">
        <v>18</v>
      </c>
      <c r="G297" s="55" t="s">
        <v>32</v>
      </c>
      <c r="H297" s="55">
        <v>40.118380000000002</v>
      </c>
      <c r="I297" s="56">
        <v>-110.18694000000001</v>
      </c>
      <c r="J297" s="54">
        <v>987</v>
      </c>
      <c r="K297" s="55">
        <v>365</v>
      </c>
      <c r="L297" s="55">
        <v>730</v>
      </c>
      <c r="M297" s="55">
        <v>1095</v>
      </c>
      <c r="N297" s="55">
        <v>1460</v>
      </c>
      <c r="O297" s="55">
        <v>1825</v>
      </c>
      <c r="P297" s="55">
        <v>2190</v>
      </c>
      <c r="Q297" s="57">
        <v>2.3290384453705478E-4</v>
      </c>
      <c r="R297" s="58">
        <v>906.56264673778958</v>
      </c>
      <c r="S297" s="58">
        <v>832.68068131735185</v>
      </c>
      <c r="T297" s="58">
        <v>764.81986052936611</v>
      </c>
      <c r="U297" s="58">
        <v>702.48948028280574</v>
      </c>
      <c r="V297" s="58">
        <v>645.23882730560751</v>
      </c>
      <c r="W297" s="60">
        <v>592.65392002042461</v>
      </c>
      <c r="X297" s="59">
        <f t="shared" si="29"/>
        <v>1.4553749279999999</v>
      </c>
      <c r="Y297" s="59">
        <f t="shared" si="30"/>
        <v>1.3367665113713272</v>
      </c>
      <c r="Z297" s="59">
        <f t="shared" si="31"/>
        <v>1.2278243025524131</v>
      </c>
      <c r="AA297" s="59">
        <f t="shared" si="32"/>
        <v>1.1277605364244137</v>
      </c>
      <c r="AB297" s="59">
        <f t="shared" si="33"/>
        <v>1.0358516482141296</v>
      </c>
      <c r="AC297" s="59">
        <f t="shared" si="34"/>
        <v>0.95143304137051965</v>
      </c>
      <c r="AD297" s="59">
        <f t="shared" si="35"/>
        <v>0.87389428184259699</v>
      </c>
    </row>
    <row r="298" spans="1:30" x14ac:dyDescent="0.25">
      <c r="A298" s="52" t="s">
        <v>751</v>
      </c>
      <c r="B298" s="53">
        <v>39820</v>
      </c>
      <c r="C298" s="54">
        <v>4301334016</v>
      </c>
      <c r="D298" s="55">
        <v>356</v>
      </c>
      <c r="E298" s="55">
        <v>988</v>
      </c>
      <c r="F298" s="55" t="s">
        <v>18</v>
      </c>
      <c r="G298" s="55" t="s">
        <v>32</v>
      </c>
      <c r="H298" s="55">
        <v>40.039760000000001</v>
      </c>
      <c r="I298" s="56">
        <v>-110.09846</v>
      </c>
      <c r="J298" s="54">
        <v>988</v>
      </c>
      <c r="K298" s="55">
        <v>365</v>
      </c>
      <c r="L298" s="55">
        <v>730</v>
      </c>
      <c r="M298" s="55">
        <v>1095</v>
      </c>
      <c r="N298" s="55">
        <v>1460</v>
      </c>
      <c r="O298" s="55">
        <v>1825</v>
      </c>
      <c r="P298" s="55">
        <v>2190</v>
      </c>
      <c r="Q298" s="57">
        <v>2.3290384453705478E-4</v>
      </c>
      <c r="R298" s="58">
        <v>907.4811499259738</v>
      </c>
      <c r="S298" s="58">
        <v>833.52432942405642</v>
      </c>
      <c r="T298" s="58">
        <v>765.59475400507984</v>
      </c>
      <c r="U298" s="58">
        <v>703.20122241075183</v>
      </c>
      <c r="V298" s="58">
        <v>645.89256471929104</v>
      </c>
      <c r="W298" s="60">
        <v>593.25437991912827</v>
      </c>
      <c r="X298" s="59">
        <f t="shared" si="29"/>
        <v>1.456849472</v>
      </c>
      <c r="Y298" s="59">
        <f t="shared" si="30"/>
        <v>1.338120884736445</v>
      </c>
      <c r="Z298" s="59">
        <f t="shared" si="31"/>
        <v>1.2290682988062658</v>
      </c>
      <c r="AA298" s="59">
        <f t="shared" si="32"/>
        <v>1.1289031509496663</v>
      </c>
      <c r="AB298" s="59">
        <f t="shared" si="33"/>
        <v>1.0369011432984396</v>
      </c>
      <c r="AC298" s="59">
        <f t="shared" si="34"/>
        <v>0.95239700595144228</v>
      </c>
      <c r="AD298" s="59">
        <f t="shared" si="35"/>
        <v>0.87477968638347103</v>
      </c>
    </row>
    <row r="299" spans="1:30" x14ac:dyDescent="0.25">
      <c r="A299" s="52" t="s">
        <v>878</v>
      </c>
      <c r="B299" s="53">
        <v>40205</v>
      </c>
      <c r="C299" s="54">
        <v>4301350154</v>
      </c>
      <c r="D299" s="55">
        <v>349</v>
      </c>
      <c r="E299" s="55">
        <v>990</v>
      </c>
      <c r="F299" s="55" t="s">
        <v>18</v>
      </c>
      <c r="G299" s="55" t="s">
        <v>32</v>
      </c>
      <c r="H299" s="55">
        <v>40.114960000000004</v>
      </c>
      <c r="I299" s="56">
        <v>-110.18286000000001</v>
      </c>
      <c r="J299" s="54">
        <v>990</v>
      </c>
      <c r="K299" s="55">
        <v>365</v>
      </c>
      <c r="L299" s="55">
        <v>730</v>
      </c>
      <c r="M299" s="55">
        <v>1095</v>
      </c>
      <c r="N299" s="55">
        <v>1460</v>
      </c>
      <c r="O299" s="55">
        <v>1825</v>
      </c>
      <c r="P299" s="55">
        <v>2190</v>
      </c>
      <c r="Q299" s="57">
        <v>2.3290384453705478E-4</v>
      </c>
      <c r="R299" s="58">
        <v>909.31815630234212</v>
      </c>
      <c r="S299" s="58">
        <v>835.21162563746543</v>
      </c>
      <c r="T299" s="58">
        <v>767.14454095650706</v>
      </c>
      <c r="U299" s="58">
        <v>704.6247066666441</v>
      </c>
      <c r="V299" s="58">
        <v>647.20003954665799</v>
      </c>
      <c r="W299" s="60">
        <v>594.45529971653536</v>
      </c>
      <c r="X299" s="59">
        <f t="shared" si="29"/>
        <v>1.4597985599999999</v>
      </c>
      <c r="Y299" s="59">
        <f t="shared" si="30"/>
        <v>1.3408296314666808</v>
      </c>
      <c r="Z299" s="59">
        <f t="shared" si="31"/>
        <v>1.2315562913139708</v>
      </c>
      <c r="AA299" s="59">
        <f t="shared" si="32"/>
        <v>1.1311883800001716</v>
      </c>
      <c r="AB299" s="59">
        <f t="shared" si="33"/>
        <v>1.03900013346706</v>
      </c>
      <c r="AC299" s="59">
        <f t="shared" si="34"/>
        <v>0.9543249351132872</v>
      </c>
      <c r="AD299" s="59">
        <f t="shared" si="35"/>
        <v>0.8765504954652189</v>
      </c>
    </row>
    <row r="300" spans="1:30" x14ac:dyDescent="0.25">
      <c r="A300" s="52" t="s">
        <v>683</v>
      </c>
      <c r="B300" s="53">
        <v>39597</v>
      </c>
      <c r="C300" s="54">
        <v>4301333179</v>
      </c>
      <c r="D300" s="55">
        <v>362</v>
      </c>
      <c r="E300" s="55">
        <v>995</v>
      </c>
      <c r="F300" s="55" t="s">
        <v>18</v>
      </c>
      <c r="G300" s="55" t="s">
        <v>32</v>
      </c>
      <c r="H300" s="55">
        <v>40.014899999999898</v>
      </c>
      <c r="I300" s="56">
        <v>-110.09326</v>
      </c>
      <c r="J300" s="54">
        <v>995</v>
      </c>
      <c r="K300" s="55">
        <v>365</v>
      </c>
      <c r="L300" s="55">
        <v>730</v>
      </c>
      <c r="M300" s="55">
        <v>1095</v>
      </c>
      <c r="N300" s="55">
        <v>1460</v>
      </c>
      <c r="O300" s="55">
        <v>1825</v>
      </c>
      <c r="P300" s="55">
        <v>2190</v>
      </c>
      <c r="Q300" s="57">
        <v>2.3290384453705478E-4</v>
      </c>
      <c r="R300" s="58">
        <v>913.91067224326309</v>
      </c>
      <c r="S300" s="58">
        <v>839.42986617098791</v>
      </c>
      <c r="T300" s="58">
        <v>771.01900833507534</v>
      </c>
      <c r="U300" s="58">
        <v>708.18341730637462</v>
      </c>
      <c r="V300" s="58">
        <v>650.46872661507541</v>
      </c>
      <c r="W300" s="60">
        <v>597.45759921005322</v>
      </c>
      <c r="X300" s="59">
        <f t="shared" si="29"/>
        <v>1.4671712799999999</v>
      </c>
      <c r="Y300" s="59">
        <f t="shared" si="30"/>
        <v>1.3476014982922702</v>
      </c>
      <c r="Z300" s="59">
        <f t="shared" si="31"/>
        <v>1.2377762725832331</v>
      </c>
      <c r="AA300" s="59">
        <f t="shared" si="32"/>
        <v>1.1369014526264354</v>
      </c>
      <c r="AB300" s="59">
        <f t="shared" si="33"/>
        <v>1.0442476088886108</v>
      </c>
      <c r="AC300" s="59">
        <f t="shared" si="34"/>
        <v>0.95914475801789967</v>
      </c>
      <c r="AD300" s="59">
        <f t="shared" si="35"/>
        <v>0.88097751816958869</v>
      </c>
    </row>
    <row r="301" spans="1:30" x14ac:dyDescent="0.25">
      <c r="A301" s="52" t="s">
        <v>476</v>
      </c>
      <c r="B301" s="53">
        <v>38989</v>
      </c>
      <c r="C301" s="54">
        <v>4301332901</v>
      </c>
      <c r="D301" s="55">
        <v>364</v>
      </c>
      <c r="E301" s="55">
        <v>999</v>
      </c>
      <c r="F301" s="55" t="s">
        <v>18</v>
      </c>
      <c r="G301" s="55" t="s">
        <v>32</v>
      </c>
      <c r="H301" s="55">
        <v>40.003390000000003</v>
      </c>
      <c r="I301" s="56">
        <v>-110.20582</v>
      </c>
      <c r="J301" s="54">
        <v>999</v>
      </c>
      <c r="K301" s="55">
        <v>365</v>
      </c>
      <c r="L301" s="55">
        <v>730</v>
      </c>
      <c r="M301" s="55">
        <v>1095</v>
      </c>
      <c r="N301" s="55">
        <v>1460</v>
      </c>
      <c r="O301" s="55">
        <v>1825</v>
      </c>
      <c r="P301" s="55">
        <v>2190</v>
      </c>
      <c r="Q301" s="57">
        <v>2.3290384453705478E-4</v>
      </c>
      <c r="R301" s="58">
        <v>917.58468499599974</v>
      </c>
      <c r="S301" s="58">
        <v>842.80445859780605</v>
      </c>
      <c r="T301" s="58">
        <v>774.1185822379299</v>
      </c>
      <c r="U301" s="58">
        <v>711.03038581815906</v>
      </c>
      <c r="V301" s="58">
        <v>653.08367626980942</v>
      </c>
      <c r="W301" s="60">
        <v>599.85943880486752</v>
      </c>
      <c r="X301" s="59">
        <f t="shared" si="29"/>
        <v>1.4730694559999999</v>
      </c>
      <c r="Y301" s="59">
        <f t="shared" si="30"/>
        <v>1.3530189917527413</v>
      </c>
      <c r="Z301" s="59">
        <f t="shared" si="31"/>
        <v>1.2427522575986432</v>
      </c>
      <c r="AA301" s="59">
        <f t="shared" si="32"/>
        <v>1.141471910727446</v>
      </c>
      <c r="AB301" s="59">
        <f t="shared" si="33"/>
        <v>1.0484455892258515</v>
      </c>
      <c r="AC301" s="59">
        <f t="shared" si="34"/>
        <v>0.96300061634158984</v>
      </c>
      <c r="AD301" s="59">
        <f t="shared" si="35"/>
        <v>0.88451913633308454</v>
      </c>
    </row>
    <row r="302" spans="1:30" x14ac:dyDescent="0.25">
      <c r="A302" s="52" t="s">
        <v>1005</v>
      </c>
      <c r="B302" s="53">
        <v>40379</v>
      </c>
      <c r="C302" s="54">
        <v>4301334282</v>
      </c>
      <c r="D302" s="55">
        <v>366</v>
      </c>
      <c r="E302" s="55">
        <v>1017</v>
      </c>
      <c r="F302" s="55" t="s">
        <v>18</v>
      </c>
      <c r="G302" s="55" t="s">
        <v>32</v>
      </c>
      <c r="H302" s="55">
        <v>40.039540000000002</v>
      </c>
      <c r="I302" s="56">
        <v>-110.57046</v>
      </c>
      <c r="J302" s="54">
        <v>1017</v>
      </c>
      <c r="K302" s="55">
        <v>365</v>
      </c>
      <c r="L302" s="55">
        <v>730</v>
      </c>
      <c r="M302" s="55">
        <v>1095</v>
      </c>
      <c r="N302" s="55">
        <v>1460</v>
      </c>
      <c r="O302" s="55">
        <v>1825</v>
      </c>
      <c r="P302" s="55">
        <v>2190</v>
      </c>
      <c r="Q302" s="57">
        <v>2.3290384453705478E-4</v>
      </c>
      <c r="R302" s="58">
        <v>934.11774238331509</v>
      </c>
      <c r="S302" s="58">
        <v>857.99012451848716</v>
      </c>
      <c r="T302" s="58">
        <v>788.06666480077547</v>
      </c>
      <c r="U302" s="58">
        <v>723.84174412118898</v>
      </c>
      <c r="V302" s="58">
        <v>664.85094971611227</v>
      </c>
      <c r="W302" s="60">
        <v>610.66771698153184</v>
      </c>
      <c r="X302" s="59">
        <f t="shared" si="29"/>
        <v>1.4996112479999999</v>
      </c>
      <c r="Y302" s="59">
        <f t="shared" si="30"/>
        <v>1.3773977123248629</v>
      </c>
      <c r="Z302" s="59">
        <f t="shared" si="31"/>
        <v>1.2651441901679881</v>
      </c>
      <c r="AA302" s="59">
        <f t="shared" si="32"/>
        <v>1.1620389721819946</v>
      </c>
      <c r="AB302" s="59">
        <f t="shared" si="33"/>
        <v>1.0673365007434343</v>
      </c>
      <c r="AC302" s="59">
        <f t="shared" si="34"/>
        <v>0.98035197879819502</v>
      </c>
      <c r="AD302" s="59">
        <f t="shared" si="35"/>
        <v>0.90045641806881582</v>
      </c>
    </row>
    <row r="303" spans="1:30" x14ac:dyDescent="0.25">
      <c r="A303" s="52" t="s">
        <v>1093</v>
      </c>
      <c r="B303" s="53">
        <v>40473</v>
      </c>
      <c r="C303" s="54">
        <v>4301350046</v>
      </c>
      <c r="D303" s="55">
        <v>364</v>
      </c>
      <c r="E303" s="55">
        <v>1017</v>
      </c>
      <c r="F303" s="55" t="s">
        <v>18</v>
      </c>
      <c r="G303" s="55" t="s">
        <v>32</v>
      </c>
      <c r="H303" s="55">
        <v>40.090820000000001</v>
      </c>
      <c r="I303" s="56">
        <v>-110.17856</v>
      </c>
      <c r="J303" s="54">
        <v>1017</v>
      </c>
      <c r="K303" s="55">
        <v>365</v>
      </c>
      <c r="L303" s="55">
        <v>730</v>
      </c>
      <c r="M303" s="55">
        <v>1095</v>
      </c>
      <c r="N303" s="55">
        <v>1460</v>
      </c>
      <c r="O303" s="55">
        <v>1825</v>
      </c>
      <c r="P303" s="55">
        <v>2190</v>
      </c>
      <c r="Q303" s="57">
        <v>2.3290384453705478E-4</v>
      </c>
      <c r="R303" s="58">
        <v>934.11774238331509</v>
      </c>
      <c r="S303" s="58">
        <v>857.99012451848716</v>
      </c>
      <c r="T303" s="58">
        <v>788.06666480077547</v>
      </c>
      <c r="U303" s="58">
        <v>723.84174412118898</v>
      </c>
      <c r="V303" s="58">
        <v>664.85094971611227</v>
      </c>
      <c r="W303" s="60">
        <v>610.66771698153184</v>
      </c>
      <c r="X303" s="59">
        <f t="shared" si="29"/>
        <v>1.4996112479999999</v>
      </c>
      <c r="Y303" s="59">
        <f t="shared" si="30"/>
        <v>1.3773977123248629</v>
      </c>
      <c r="Z303" s="59">
        <f t="shared" si="31"/>
        <v>1.2651441901679881</v>
      </c>
      <c r="AA303" s="59">
        <f t="shared" si="32"/>
        <v>1.1620389721819946</v>
      </c>
      <c r="AB303" s="59">
        <f t="shared" si="33"/>
        <v>1.0673365007434343</v>
      </c>
      <c r="AC303" s="59">
        <f t="shared" si="34"/>
        <v>0.98035197879819502</v>
      </c>
      <c r="AD303" s="59">
        <f t="shared" si="35"/>
        <v>0.90045641806881582</v>
      </c>
    </row>
    <row r="304" spans="1:30" x14ac:dyDescent="0.25">
      <c r="A304" s="52" t="s">
        <v>156</v>
      </c>
      <c r="B304" s="53">
        <v>30980</v>
      </c>
      <c r="C304" s="54">
        <v>4301330954</v>
      </c>
      <c r="D304" s="55">
        <v>214</v>
      </c>
      <c r="E304" s="55">
        <v>1020</v>
      </c>
      <c r="F304" s="55" t="s">
        <v>18</v>
      </c>
      <c r="G304" s="55" t="s">
        <v>32</v>
      </c>
      <c r="H304" s="55">
        <v>40.428330000000003</v>
      </c>
      <c r="I304" s="56">
        <v>-109.99739</v>
      </c>
      <c r="J304" s="54">
        <v>1020</v>
      </c>
      <c r="K304" s="55">
        <v>365</v>
      </c>
      <c r="L304" s="55">
        <v>730</v>
      </c>
      <c r="M304" s="55">
        <v>1095</v>
      </c>
      <c r="N304" s="55">
        <v>1460</v>
      </c>
      <c r="O304" s="55">
        <v>1825</v>
      </c>
      <c r="P304" s="55">
        <v>2190</v>
      </c>
      <c r="Q304" s="57">
        <v>2.3290384453705478E-4</v>
      </c>
      <c r="R304" s="58">
        <v>936.87325194786763</v>
      </c>
      <c r="S304" s="58">
        <v>860.52106883860074</v>
      </c>
      <c r="T304" s="58">
        <v>790.39134522791642</v>
      </c>
      <c r="U304" s="58">
        <v>725.97697050502723</v>
      </c>
      <c r="V304" s="58">
        <v>666.81216195716274</v>
      </c>
      <c r="W304" s="60">
        <v>612.46909667764248</v>
      </c>
      <c r="X304" s="59">
        <f t="shared" si="29"/>
        <v>1.5040348799999999</v>
      </c>
      <c r="Y304" s="59">
        <f t="shared" si="30"/>
        <v>1.3814608324202164</v>
      </c>
      <c r="Z304" s="59">
        <f t="shared" si="31"/>
        <v>1.2688761789295457</v>
      </c>
      <c r="AA304" s="59">
        <f t="shared" si="32"/>
        <v>1.1654668157577528</v>
      </c>
      <c r="AB304" s="59">
        <f t="shared" si="33"/>
        <v>1.0704849859963648</v>
      </c>
      <c r="AC304" s="59">
        <f t="shared" si="34"/>
        <v>0.98324387254096257</v>
      </c>
      <c r="AD304" s="59">
        <f t="shared" si="35"/>
        <v>0.90311263169143763</v>
      </c>
    </row>
    <row r="305" spans="1:30" x14ac:dyDescent="0.25">
      <c r="A305" s="52" t="s">
        <v>394</v>
      </c>
      <c r="B305" s="53">
        <v>38462</v>
      </c>
      <c r="C305" s="54">
        <v>4301332362</v>
      </c>
      <c r="D305" s="55">
        <v>341</v>
      </c>
      <c r="E305" s="55">
        <v>1022</v>
      </c>
      <c r="F305" s="55" t="s">
        <v>18</v>
      </c>
      <c r="G305" s="55" t="s">
        <v>32</v>
      </c>
      <c r="H305" s="55">
        <v>40.105159999999898</v>
      </c>
      <c r="I305" s="56">
        <v>-110.07017</v>
      </c>
      <c r="J305" s="54">
        <v>1022</v>
      </c>
      <c r="K305" s="55">
        <v>365</v>
      </c>
      <c r="L305" s="55">
        <v>730</v>
      </c>
      <c r="M305" s="55">
        <v>1095</v>
      </c>
      <c r="N305" s="55">
        <v>1460</v>
      </c>
      <c r="O305" s="55">
        <v>1825</v>
      </c>
      <c r="P305" s="55">
        <v>2190</v>
      </c>
      <c r="Q305" s="57">
        <v>2.3290384453705478E-4</v>
      </c>
      <c r="R305" s="58">
        <v>938.71025832423607</v>
      </c>
      <c r="S305" s="58">
        <v>862.20836505200975</v>
      </c>
      <c r="T305" s="58">
        <v>791.94113217934364</v>
      </c>
      <c r="U305" s="58">
        <v>727.4004547609195</v>
      </c>
      <c r="V305" s="58">
        <v>668.1196367845298</v>
      </c>
      <c r="W305" s="60">
        <v>613.67001647504969</v>
      </c>
      <c r="X305" s="59">
        <f t="shared" si="29"/>
        <v>1.5069839679999999</v>
      </c>
      <c r="Y305" s="59">
        <f t="shared" si="30"/>
        <v>1.3841695791504522</v>
      </c>
      <c r="Z305" s="59">
        <f t="shared" si="31"/>
        <v>1.2713641714372506</v>
      </c>
      <c r="AA305" s="59">
        <f t="shared" si="32"/>
        <v>1.1677520448082581</v>
      </c>
      <c r="AB305" s="59">
        <f t="shared" si="33"/>
        <v>1.0725839761649854</v>
      </c>
      <c r="AC305" s="59">
        <f t="shared" si="34"/>
        <v>0.98517180170280771</v>
      </c>
      <c r="AD305" s="59">
        <f t="shared" si="35"/>
        <v>0.90488344077318561</v>
      </c>
    </row>
    <row r="306" spans="1:30" x14ac:dyDescent="0.25">
      <c r="A306" s="52" t="s">
        <v>901</v>
      </c>
      <c r="B306" s="53">
        <v>40239</v>
      </c>
      <c r="C306" s="54">
        <v>4301350073</v>
      </c>
      <c r="D306" s="55">
        <v>350</v>
      </c>
      <c r="E306" s="55">
        <v>1029</v>
      </c>
      <c r="F306" s="55" t="s">
        <v>18</v>
      </c>
      <c r="G306" s="55" t="s">
        <v>32</v>
      </c>
      <c r="H306" s="55">
        <v>40.121989999999897</v>
      </c>
      <c r="I306" s="56">
        <v>-110.04658000000001</v>
      </c>
      <c r="J306" s="54">
        <v>1029</v>
      </c>
      <c r="K306" s="55">
        <v>365</v>
      </c>
      <c r="L306" s="55">
        <v>730</v>
      </c>
      <c r="M306" s="55">
        <v>1095</v>
      </c>
      <c r="N306" s="55">
        <v>1460</v>
      </c>
      <c r="O306" s="55">
        <v>1825</v>
      </c>
      <c r="P306" s="55">
        <v>2190</v>
      </c>
      <c r="Q306" s="57">
        <v>2.3290384453705478E-4</v>
      </c>
      <c r="R306" s="58">
        <v>945.13978064152536</v>
      </c>
      <c r="S306" s="58">
        <v>868.11390179894136</v>
      </c>
      <c r="T306" s="58">
        <v>797.36538650933915</v>
      </c>
      <c r="U306" s="58">
        <v>732.38264965654218</v>
      </c>
      <c r="V306" s="58">
        <v>672.69579868031417</v>
      </c>
      <c r="W306" s="60">
        <v>617.87323576597464</v>
      </c>
      <c r="X306" s="59">
        <f t="shared" si="29"/>
        <v>1.5173057759999999</v>
      </c>
      <c r="Y306" s="59">
        <f t="shared" si="30"/>
        <v>1.3936501927062772</v>
      </c>
      <c r="Z306" s="59">
        <f t="shared" si="31"/>
        <v>1.2800721452142181</v>
      </c>
      <c r="AA306" s="59">
        <f t="shared" si="32"/>
        <v>1.175750346485027</v>
      </c>
      <c r="AB306" s="59">
        <f t="shared" si="33"/>
        <v>1.0799304417551563</v>
      </c>
      <c r="AC306" s="59">
        <f t="shared" si="34"/>
        <v>0.99191955376926511</v>
      </c>
      <c r="AD306" s="59">
        <f t="shared" si="35"/>
        <v>0.91108127255930327</v>
      </c>
    </row>
    <row r="307" spans="1:30" x14ac:dyDescent="0.25">
      <c r="A307" s="52" t="s">
        <v>1076</v>
      </c>
      <c r="B307" s="53">
        <v>40458</v>
      </c>
      <c r="C307" s="54">
        <v>4301334218</v>
      </c>
      <c r="D307" s="55">
        <v>363</v>
      </c>
      <c r="E307" s="55">
        <v>1029</v>
      </c>
      <c r="F307" s="55" t="s">
        <v>18</v>
      </c>
      <c r="G307" s="55" t="s">
        <v>32</v>
      </c>
      <c r="H307" s="55">
        <v>40.090789999999899</v>
      </c>
      <c r="I307" s="56">
        <v>-110.19223</v>
      </c>
      <c r="J307" s="54">
        <v>1029</v>
      </c>
      <c r="K307" s="55">
        <v>365</v>
      </c>
      <c r="L307" s="55">
        <v>730</v>
      </c>
      <c r="M307" s="55">
        <v>1095</v>
      </c>
      <c r="N307" s="55">
        <v>1460</v>
      </c>
      <c r="O307" s="55">
        <v>1825</v>
      </c>
      <c r="P307" s="55">
        <v>2190</v>
      </c>
      <c r="Q307" s="57">
        <v>2.3290384453705478E-4</v>
      </c>
      <c r="R307" s="58">
        <v>945.13978064152536</v>
      </c>
      <c r="S307" s="58">
        <v>868.11390179894136</v>
      </c>
      <c r="T307" s="58">
        <v>797.36538650933915</v>
      </c>
      <c r="U307" s="58">
        <v>732.38264965654218</v>
      </c>
      <c r="V307" s="58">
        <v>672.69579868031417</v>
      </c>
      <c r="W307" s="60">
        <v>617.87323576597464</v>
      </c>
      <c r="X307" s="59">
        <f t="shared" si="29"/>
        <v>1.5173057759999999</v>
      </c>
      <c r="Y307" s="59">
        <f t="shared" si="30"/>
        <v>1.3936501927062772</v>
      </c>
      <c r="Z307" s="59">
        <f t="shared" si="31"/>
        <v>1.2800721452142181</v>
      </c>
      <c r="AA307" s="59">
        <f t="shared" si="32"/>
        <v>1.175750346485027</v>
      </c>
      <c r="AB307" s="59">
        <f t="shared" si="33"/>
        <v>1.0799304417551563</v>
      </c>
      <c r="AC307" s="59">
        <f t="shared" si="34"/>
        <v>0.99191955376926511</v>
      </c>
      <c r="AD307" s="59">
        <f t="shared" si="35"/>
        <v>0.91108127255930327</v>
      </c>
    </row>
    <row r="308" spans="1:30" x14ac:dyDescent="0.25">
      <c r="A308" s="52" t="s">
        <v>258</v>
      </c>
      <c r="B308" s="53">
        <v>34186</v>
      </c>
      <c r="C308" s="54">
        <v>4301331388</v>
      </c>
      <c r="D308" s="55">
        <v>125</v>
      </c>
      <c r="E308" s="55">
        <v>1033</v>
      </c>
      <c r="F308" s="55" t="s">
        <v>18</v>
      </c>
      <c r="G308" s="55" t="s">
        <v>32</v>
      </c>
      <c r="H308" s="55">
        <v>40.328139999999898</v>
      </c>
      <c r="I308" s="56">
        <v>-110.20179</v>
      </c>
      <c r="J308" s="54">
        <v>1033</v>
      </c>
      <c r="K308" s="55">
        <v>365</v>
      </c>
      <c r="L308" s="55">
        <v>730</v>
      </c>
      <c r="M308" s="55">
        <v>1095</v>
      </c>
      <c r="N308" s="55">
        <v>1460</v>
      </c>
      <c r="O308" s="55">
        <v>1825</v>
      </c>
      <c r="P308" s="55">
        <v>2190</v>
      </c>
      <c r="Q308" s="57">
        <v>2.3290384453705478E-4</v>
      </c>
      <c r="R308" s="58">
        <v>948.81379339426201</v>
      </c>
      <c r="S308" s="58">
        <v>871.48849422575938</v>
      </c>
      <c r="T308" s="58">
        <v>800.46496041219382</v>
      </c>
      <c r="U308" s="58">
        <v>735.22961816832662</v>
      </c>
      <c r="V308" s="58">
        <v>675.31074833504817</v>
      </c>
      <c r="W308" s="60">
        <v>620.27507536078895</v>
      </c>
      <c r="X308" s="59">
        <f t="shared" si="29"/>
        <v>1.523203952</v>
      </c>
      <c r="Y308" s="59">
        <f t="shared" si="30"/>
        <v>1.3990676861667486</v>
      </c>
      <c r="Z308" s="59">
        <f t="shared" si="31"/>
        <v>1.2850481302296282</v>
      </c>
      <c r="AA308" s="59">
        <f t="shared" si="32"/>
        <v>1.1803208045860378</v>
      </c>
      <c r="AB308" s="59">
        <f t="shared" si="33"/>
        <v>1.084128422092397</v>
      </c>
      <c r="AC308" s="59">
        <f t="shared" si="34"/>
        <v>0.99577541209295528</v>
      </c>
      <c r="AD308" s="59">
        <f t="shared" si="35"/>
        <v>0.91462289072279912</v>
      </c>
    </row>
    <row r="309" spans="1:30" x14ac:dyDescent="0.25">
      <c r="A309" s="52" t="s">
        <v>571</v>
      </c>
      <c r="B309" s="53">
        <v>39268</v>
      </c>
      <c r="C309" s="54">
        <v>4301333024</v>
      </c>
      <c r="D309" s="55">
        <v>270</v>
      </c>
      <c r="E309" s="55">
        <v>1033</v>
      </c>
      <c r="F309" s="55" t="s">
        <v>18</v>
      </c>
      <c r="G309" s="55" t="s">
        <v>32</v>
      </c>
      <c r="H309" s="55">
        <v>40.021659999999898</v>
      </c>
      <c r="I309" s="56">
        <v>-110.10744</v>
      </c>
      <c r="J309" s="54">
        <v>1033</v>
      </c>
      <c r="K309" s="55">
        <v>365</v>
      </c>
      <c r="L309" s="55">
        <v>730</v>
      </c>
      <c r="M309" s="55">
        <v>1095</v>
      </c>
      <c r="N309" s="55">
        <v>1460</v>
      </c>
      <c r="O309" s="55">
        <v>1825</v>
      </c>
      <c r="P309" s="55">
        <v>2190</v>
      </c>
      <c r="Q309" s="57">
        <v>2.3290384453705478E-4</v>
      </c>
      <c r="R309" s="58">
        <v>948.81379339426201</v>
      </c>
      <c r="S309" s="58">
        <v>871.48849422575938</v>
      </c>
      <c r="T309" s="58">
        <v>800.46496041219382</v>
      </c>
      <c r="U309" s="58">
        <v>735.22961816832662</v>
      </c>
      <c r="V309" s="58">
        <v>675.31074833504817</v>
      </c>
      <c r="W309" s="60">
        <v>620.27507536078895</v>
      </c>
      <c r="X309" s="59">
        <f t="shared" si="29"/>
        <v>1.523203952</v>
      </c>
      <c r="Y309" s="59">
        <f t="shared" si="30"/>
        <v>1.3990676861667486</v>
      </c>
      <c r="Z309" s="59">
        <f t="shared" si="31"/>
        <v>1.2850481302296282</v>
      </c>
      <c r="AA309" s="59">
        <f t="shared" si="32"/>
        <v>1.1803208045860378</v>
      </c>
      <c r="AB309" s="59">
        <f t="shared" si="33"/>
        <v>1.084128422092397</v>
      </c>
      <c r="AC309" s="59">
        <f t="shared" si="34"/>
        <v>0.99577541209295528</v>
      </c>
      <c r="AD309" s="59">
        <f t="shared" si="35"/>
        <v>0.91462289072279912</v>
      </c>
    </row>
    <row r="310" spans="1:30" x14ac:dyDescent="0.25">
      <c r="A310" s="52" t="s">
        <v>945</v>
      </c>
      <c r="B310" s="53">
        <v>40305</v>
      </c>
      <c r="C310" s="54">
        <v>4301334060</v>
      </c>
      <c r="D310" s="55">
        <v>366</v>
      </c>
      <c r="E310" s="55">
        <v>1036</v>
      </c>
      <c r="F310" s="55" t="s">
        <v>18</v>
      </c>
      <c r="G310" s="55" t="s">
        <v>32</v>
      </c>
      <c r="H310" s="55">
        <v>40.051290000000002</v>
      </c>
      <c r="I310" s="56">
        <v>-110.32802</v>
      </c>
      <c r="J310" s="54">
        <v>1036</v>
      </c>
      <c r="K310" s="55">
        <v>365</v>
      </c>
      <c r="L310" s="55">
        <v>730</v>
      </c>
      <c r="M310" s="55">
        <v>1095</v>
      </c>
      <c r="N310" s="55">
        <v>1460</v>
      </c>
      <c r="O310" s="55">
        <v>1825</v>
      </c>
      <c r="P310" s="55">
        <v>2190</v>
      </c>
      <c r="Q310" s="57">
        <v>2.3290384453705478E-4</v>
      </c>
      <c r="R310" s="58">
        <v>951.56930295881455</v>
      </c>
      <c r="S310" s="58">
        <v>874.01943854587284</v>
      </c>
      <c r="T310" s="58">
        <v>802.78964083933465</v>
      </c>
      <c r="U310" s="58">
        <v>737.36484455216498</v>
      </c>
      <c r="V310" s="58">
        <v>677.27196057609865</v>
      </c>
      <c r="W310" s="60">
        <v>622.07645505689959</v>
      </c>
      <c r="X310" s="59">
        <f t="shared" si="29"/>
        <v>1.527627584</v>
      </c>
      <c r="Y310" s="59">
        <f t="shared" si="30"/>
        <v>1.4031308062621022</v>
      </c>
      <c r="Z310" s="59">
        <f t="shared" si="31"/>
        <v>1.2887801189911854</v>
      </c>
      <c r="AA310" s="59">
        <f t="shared" si="32"/>
        <v>1.1837486481617958</v>
      </c>
      <c r="AB310" s="59">
        <f t="shared" si="33"/>
        <v>1.0872769073453274</v>
      </c>
      <c r="AC310" s="59">
        <f t="shared" si="34"/>
        <v>0.99866730583572272</v>
      </c>
      <c r="AD310" s="59">
        <f t="shared" si="35"/>
        <v>0.91727910434542093</v>
      </c>
    </row>
    <row r="311" spans="1:30" x14ac:dyDescent="0.25">
      <c r="A311" s="52" t="s">
        <v>940</v>
      </c>
      <c r="B311" s="53">
        <v>40301</v>
      </c>
      <c r="C311" s="54">
        <v>4301334236</v>
      </c>
      <c r="D311" s="55">
        <v>346</v>
      </c>
      <c r="E311" s="55">
        <v>1038</v>
      </c>
      <c r="F311" s="55" t="s">
        <v>18</v>
      </c>
      <c r="G311" s="55" t="s">
        <v>32</v>
      </c>
      <c r="H311" s="55">
        <v>40.125430000000001</v>
      </c>
      <c r="I311" s="56">
        <v>-110.15467</v>
      </c>
      <c r="J311" s="54">
        <v>1038</v>
      </c>
      <c r="K311" s="55">
        <v>365</v>
      </c>
      <c r="L311" s="55">
        <v>730</v>
      </c>
      <c r="M311" s="55">
        <v>1095</v>
      </c>
      <c r="N311" s="55">
        <v>1460</v>
      </c>
      <c r="O311" s="55">
        <v>1825</v>
      </c>
      <c r="P311" s="55">
        <v>2190</v>
      </c>
      <c r="Q311" s="57">
        <v>2.3290384453705478E-4</v>
      </c>
      <c r="R311" s="58">
        <v>953.40630933518298</v>
      </c>
      <c r="S311" s="58">
        <v>875.70673475928186</v>
      </c>
      <c r="T311" s="58">
        <v>804.33942779076199</v>
      </c>
      <c r="U311" s="58">
        <v>738.78832880805714</v>
      </c>
      <c r="V311" s="58">
        <v>678.5794354034656</v>
      </c>
      <c r="W311" s="60">
        <v>623.2773748543068</v>
      </c>
      <c r="X311" s="59">
        <f t="shared" si="29"/>
        <v>1.530576672</v>
      </c>
      <c r="Y311" s="59">
        <f t="shared" si="30"/>
        <v>1.405839552992338</v>
      </c>
      <c r="Z311" s="59">
        <f t="shared" si="31"/>
        <v>1.2912681114988904</v>
      </c>
      <c r="AA311" s="59">
        <f t="shared" si="32"/>
        <v>1.1860338772123014</v>
      </c>
      <c r="AB311" s="59">
        <f t="shared" si="33"/>
        <v>1.0893758975139478</v>
      </c>
      <c r="AC311" s="59">
        <f t="shared" si="34"/>
        <v>1.0005952349975678</v>
      </c>
      <c r="AD311" s="59">
        <f t="shared" si="35"/>
        <v>0.91904991342716891</v>
      </c>
    </row>
    <row r="312" spans="1:30" x14ac:dyDescent="0.25">
      <c r="A312" s="52" t="s">
        <v>407</v>
      </c>
      <c r="B312" s="53">
        <v>38576</v>
      </c>
      <c r="C312" s="54">
        <v>4301332668</v>
      </c>
      <c r="D312" s="55">
        <v>366</v>
      </c>
      <c r="E312" s="55">
        <v>1039</v>
      </c>
      <c r="F312" s="55" t="s">
        <v>18</v>
      </c>
      <c r="G312" s="55" t="s">
        <v>32</v>
      </c>
      <c r="H312" s="55">
        <v>40.02561</v>
      </c>
      <c r="I312" s="56">
        <v>-110.17298</v>
      </c>
      <c r="J312" s="54">
        <v>1039</v>
      </c>
      <c r="K312" s="55">
        <v>365</v>
      </c>
      <c r="L312" s="55">
        <v>730</v>
      </c>
      <c r="M312" s="55">
        <v>1095</v>
      </c>
      <c r="N312" s="55">
        <v>1460</v>
      </c>
      <c r="O312" s="55">
        <v>1825</v>
      </c>
      <c r="P312" s="55">
        <v>2190</v>
      </c>
      <c r="Q312" s="57">
        <v>2.3290384453705478E-4</v>
      </c>
      <c r="R312" s="58">
        <v>954.3248125233672</v>
      </c>
      <c r="S312" s="58">
        <v>876.55038286598642</v>
      </c>
      <c r="T312" s="58">
        <v>805.1143212664756</v>
      </c>
      <c r="U312" s="58">
        <v>739.50007093600323</v>
      </c>
      <c r="V312" s="58">
        <v>679.23317281714912</v>
      </c>
      <c r="W312" s="60">
        <v>623.87783475301035</v>
      </c>
      <c r="X312" s="59">
        <f t="shared" si="29"/>
        <v>1.5320512159999999</v>
      </c>
      <c r="Y312" s="59">
        <f t="shared" si="30"/>
        <v>1.407193926357456</v>
      </c>
      <c r="Z312" s="59">
        <f t="shared" si="31"/>
        <v>1.2925121077527431</v>
      </c>
      <c r="AA312" s="59">
        <f t="shared" si="32"/>
        <v>1.187176491737554</v>
      </c>
      <c r="AB312" s="59">
        <f t="shared" si="33"/>
        <v>1.0904253925982579</v>
      </c>
      <c r="AC312" s="59">
        <f t="shared" si="34"/>
        <v>1.0015591995784903</v>
      </c>
      <c r="AD312" s="59">
        <f t="shared" si="35"/>
        <v>0.91993531796804284</v>
      </c>
    </row>
    <row r="313" spans="1:30" x14ac:dyDescent="0.25">
      <c r="A313" s="52" t="s">
        <v>264</v>
      </c>
      <c r="B313" s="53">
        <v>34333</v>
      </c>
      <c r="C313" s="54">
        <v>4301331409</v>
      </c>
      <c r="D313" s="55">
        <v>364</v>
      </c>
      <c r="E313" s="55">
        <v>1043</v>
      </c>
      <c r="F313" s="55" t="s">
        <v>18</v>
      </c>
      <c r="G313" s="55" t="s">
        <v>32</v>
      </c>
      <c r="H313" s="55">
        <v>40.039569999999898</v>
      </c>
      <c r="I313" s="56">
        <v>-110.07093</v>
      </c>
      <c r="J313" s="54">
        <v>1043</v>
      </c>
      <c r="K313" s="55">
        <v>365</v>
      </c>
      <c r="L313" s="55">
        <v>730</v>
      </c>
      <c r="M313" s="55">
        <v>1095</v>
      </c>
      <c r="N313" s="55">
        <v>1460</v>
      </c>
      <c r="O313" s="55">
        <v>1825</v>
      </c>
      <c r="P313" s="55">
        <v>2190</v>
      </c>
      <c r="Q313" s="57">
        <v>2.3290384453705478E-4</v>
      </c>
      <c r="R313" s="58">
        <v>957.99882527610384</v>
      </c>
      <c r="S313" s="58">
        <v>879.92497529280445</v>
      </c>
      <c r="T313" s="58">
        <v>808.21389516933016</v>
      </c>
      <c r="U313" s="58">
        <v>742.34703944778767</v>
      </c>
      <c r="V313" s="58">
        <v>681.84812247188313</v>
      </c>
      <c r="W313" s="60">
        <v>626.27967434782465</v>
      </c>
      <c r="X313" s="59">
        <f t="shared" si="29"/>
        <v>1.537949392</v>
      </c>
      <c r="Y313" s="59">
        <f t="shared" si="30"/>
        <v>1.4126114198179271</v>
      </c>
      <c r="Z313" s="59">
        <f t="shared" si="31"/>
        <v>1.2974880927681529</v>
      </c>
      <c r="AA313" s="59">
        <f t="shared" si="32"/>
        <v>1.1917469498385647</v>
      </c>
      <c r="AB313" s="59">
        <f t="shared" si="33"/>
        <v>1.0946233729354986</v>
      </c>
      <c r="AC313" s="59">
        <f t="shared" si="34"/>
        <v>1.0054150579021803</v>
      </c>
      <c r="AD313" s="59">
        <f t="shared" si="35"/>
        <v>0.92347693613153869</v>
      </c>
    </row>
    <row r="314" spans="1:30" x14ac:dyDescent="0.25">
      <c r="A314" s="52" t="s">
        <v>1134</v>
      </c>
      <c r="B314" s="53">
        <v>40517</v>
      </c>
      <c r="C314" s="54">
        <v>4301350051</v>
      </c>
      <c r="D314" s="55">
        <v>363</v>
      </c>
      <c r="E314" s="55">
        <v>1048</v>
      </c>
      <c r="F314" s="55" t="s">
        <v>18</v>
      </c>
      <c r="G314" s="55" t="s">
        <v>32</v>
      </c>
      <c r="H314" s="55">
        <v>40.083509999999897</v>
      </c>
      <c r="I314" s="56">
        <v>-110.17809</v>
      </c>
      <c r="J314" s="54">
        <v>1048</v>
      </c>
      <c r="K314" s="55">
        <v>365</v>
      </c>
      <c r="L314" s="55">
        <v>730</v>
      </c>
      <c r="M314" s="55">
        <v>1095</v>
      </c>
      <c r="N314" s="55">
        <v>1460</v>
      </c>
      <c r="O314" s="55">
        <v>1825</v>
      </c>
      <c r="P314" s="55">
        <v>2190</v>
      </c>
      <c r="Q314" s="57">
        <v>2.3290384453705478E-4</v>
      </c>
      <c r="R314" s="58">
        <v>962.59134121702482</v>
      </c>
      <c r="S314" s="58">
        <v>884.14321582632704</v>
      </c>
      <c r="T314" s="58">
        <v>812.08836254789844</v>
      </c>
      <c r="U314" s="58">
        <v>745.90575008751819</v>
      </c>
      <c r="V314" s="58">
        <v>685.11680954030055</v>
      </c>
      <c r="W314" s="60">
        <v>629.28197384134251</v>
      </c>
      <c r="X314" s="59">
        <f t="shared" si="29"/>
        <v>1.545322112</v>
      </c>
      <c r="Y314" s="59">
        <f t="shared" si="30"/>
        <v>1.4193832866435165</v>
      </c>
      <c r="Z314" s="59">
        <f t="shared" si="31"/>
        <v>1.3037080740374156</v>
      </c>
      <c r="AA314" s="59">
        <f t="shared" si="32"/>
        <v>1.1974600224648284</v>
      </c>
      <c r="AB314" s="59">
        <f t="shared" si="33"/>
        <v>1.0998708483570494</v>
      </c>
      <c r="AC314" s="59">
        <f t="shared" si="34"/>
        <v>1.0102348808067929</v>
      </c>
      <c r="AD314" s="59">
        <f t="shared" si="35"/>
        <v>0.92790395883590848</v>
      </c>
    </row>
    <row r="315" spans="1:30" x14ac:dyDescent="0.25">
      <c r="A315" s="52" t="s">
        <v>1681</v>
      </c>
      <c r="B315" s="53">
        <v>41264</v>
      </c>
      <c r="C315" s="54">
        <v>4301351230</v>
      </c>
      <c r="D315" s="55">
        <v>11</v>
      </c>
      <c r="E315" s="55">
        <v>1048</v>
      </c>
      <c r="F315" s="55" t="s">
        <v>18</v>
      </c>
      <c r="G315" s="55" t="s">
        <v>32</v>
      </c>
      <c r="H315" s="55">
        <v>40.07311</v>
      </c>
      <c r="I315" s="56">
        <v>-110.41779</v>
      </c>
      <c r="J315" s="54">
        <v>1048</v>
      </c>
      <c r="K315" s="55">
        <v>365</v>
      </c>
      <c r="L315" s="55">
        <v>730</v>
      </c>
      <c r="M315" s="55">
        <v>1095</v>
      </c>
      <c r="N315" s="55">
        <v>1460</v>
      </c>
      <c r="O315" s="55">
        <v>1825</v>
      </c>
      <c r="P315" s="55">
        <v>2190</v>
      </c>
      <c r="Q315" s="57">
        <v>2.3290384453705478E-4</v>
      </c>
      <c r="R315" s="58">
        <v>962.59134121702482</v>
      </c>
      <c r="S315" s="58">
        <v>884.14321582632704</v>
      </c>
      <c r="T315" s="58">
        <v>812.08836254789844</v>
      </c>
      <c r="U315" s="58">
        <v>745.90575008751819</v>
      </c>
      <c r="V315" s="58">
        <v>685.11680954030055</v>
      </c>
      <c r="W315" s="60">
        <v>629.28197384134251</v>
      </c>
      <c r="X315" s="59">
        <f t="shared" si="29"/>
        <v>1.545322112</v>
      </c>
      <c r="Y315" s="59">
        <f t="shared" si="30"/>
        <v>1.4193832866435165</v>
      </c>
      <c r="Z315" s="59">
        <f t="shared" si="31"/>
        <v>1.3037080740374156</v>
      </c>
      <c r="AA315" s="59">
        <f t="shared" si="32"/>
        <v>1.1974600224648284</v>
      </c>
      <c r="AB315" s="59">
        <f t="shared" si="33"/>
        <v>1.0998708483570494</v>
      </c>
      <c r="AC315" s="59">
        <f t="shared" si="34"/>
        <v>1.0102348808067929</v>
      </c>
      <c r="AD315" s="59">
        <f t="shared" si="35"/>
        <v>0.92790395883590848</v>
      </c>
    </row>
    <row r="316" spans="1:30" x14ac:dyDescent="0.25">
      <c r="A316" s="52" t="s">
        <v>678</v>
      </c>
      <c r="B316" s="53">
        <v>39582</v>
      </c>
      <c r="C316" s="54">
        <v>4301333849</v>
      </c>
      <c r="D316" s="55">
        <v>331</v>
      </c>
      <c r="E316" s="55">
        <v>1052</v>
      </c>
      <c r="F316" s="55" t="s">
        <v>18</v>
      </c>
      <c r="G316" s="55" t="s">
        <v>32</v>
      </c>
      <c r="H316" s="55">
        <v>40.032470000000004</v>
      </c>
      <c r="I316" s="56">
        <v>-110.13113</v>
      </c>
      <c r="J316" s="54">
        <v>1052</v>
      </c>
      <c r="K316" s="55">
        <v>365</v>
      </c>
      <c r="L316" s="55">
        <v>730</v>
      </c>
      <c r="M316" s="55">
        <v>1095</v>
      </c>
      <c r="N316" s="55">
        <v>1460</v>
      </c>
      <c r="O316" s="55">
        <v>1825</v>
      </c>
      <c r="P316" s="55">
        <v>2190</v>
      </c>
      <c r="Q316" s="57">
        <v>2.3290384453705478E-4</v>
      </c>
      <c r="R316" s="58">
        <v>966.26535396976158</v>
      </c>
      <c r="S316" s="58">
        <v>887.51780825314506</v>
      </c>
      <c r="T316" s="58">
        <v>815.187936450753</v>
      </c>
      <c r="U316" s="58">
        <v>748.75271859930263</v>
      </c>
      <c r="V316" s="58">
        <v>687.73175919503456</v>
      </c>
      <c r="W316" s="60">
        <v>631.68381343615681</v>
      </c>
      <c r="X316" s="59">
        <f t="shared" si="29"/>
        <v>1.5512202879999999</v>
      </c>
      <c r="Y316" s="59">
        <f t="shared" si="30"/>
        <v>1.4248007801039881</v>
      </c>
      <c r="Z316" s="59">
        <f t="shared" si="31"/>
        <v>1.3086840590528255</v>
      </c>
      <c r="AA316" s="59">
        <f t="shared" si="32"/>
        <v>1.2020304805658391</v>
      </c>
      <c r="AB316" s="59">
        <f t="shared" si="33"/>
        <v>1.1040688286942901</v>
      </c>
      <c r="AC316" s="59">
        <f t="shared" si="34"/>
        <v>1.014090739130483</v>
      </c>
      <c r="AD316" s="59">
        <f t="shared" si="35"/>
        <v>0.93144557699940433</v>
      </c>
    </row>
    <row r="317" spans="1:30" x14ac:dyDescent="0.25">
      <c r="A317" s="52" t="s">
        <v>775</v>
      </c>
      <c r="B317" s="53">
        <v>39911</v>
      </c>
      <c r="C317" s="54">
        <v>4304740367</v>
      </c>
      <c r="D317" s="55">
        <v>366</v>
      </c>
      <c r="E317" s="55">
        <v>1052</v>
      </c>
      <c r="F317" s="55" t="s">
        <v>18</v>
      </c>
      <c r="G317" s="55" t="s">
        <v>19</v>
      </c>
      <c r="H317" s="55">
        <v>40.097099999999898</v>
      </c>
      <c r="I317" s="56">
        <v>-109.87939</v>
      </c>
      <c r="J317" s="54">
        <v>1052</v>
      </c>
      <c r="K317" s="55">
        <v>365</v>
      </c>
      <c r="L317" s="55">
        <v>730</v>
      </c>
      <c r="M317" s="55">
        <v>1095</v>
      </c>
      <c r="N317" s="55">
        <v>1460</v>
      </c>
      <c r="O317" s="55">
        <v>1825</v>
      </c>
      <c r="P317" s="55">
        <v>2190</v>
      </c>
      <c r="Q317" s="57">
        <v>2.3290384453705478E-4</v>
      </c>
      <c r="R317" s="58">
        <v>966.26535396976158</v>
      </c>
      <c r="S317" s="58">
        <v>887.51780825314506</v>
      </c>
      <c r="T317" s="58">
        <v>815.187936450753</v>
      </c>
      <c r="U317" s="58">
        <v>748.75271859930263</v>
      </c>
      <c r="V317" s="58">
        <v>687.73175919503456</v>
      </c>
      <c r="W317" s="60">
        <v>631.68381343615681</v>
      </c>
      <c r="X317" s="59">
        <f t="shared" si="29"/>
        <v>1.5512202879999999</v>
      </c>
      <c r="Y317" s="59">
        <f t="shared" si="30"/>
        <v>1.4248007801039881</v>
      </c>
      <c r="Z317" s="59">
        <f t="shared" si="31"/>
        <v>1.3086840590528255</v>
      </c>
      <c r="AA317" s="59">
        <f t="shared" si="32"/>
        <v>1.2020304805658391</v>
      </c>
      <c r="AB317" s="59">
        <f t="shared" si="33"/>
        <v>1.1040688286942901</v>
      </c>
      <c r="AC317" s="59">
        <f t="shared" si="34"/>
        <v>1.014090739130483</v>
      </c>
      <c r="AD317" s="59">
        <f t="shared" si="35"/>
        <v>0.93144557699940433</v>
      </c>
    </row>
    <row r="318" spans="1:30" x14ac:dyDescent="0.25">
      <c r="A318" s="52" t="s">
        <v>77</v>
      </c>
      <c r="B318" s="53">
        <v>27082</v>
      </c>
      <c r="C318" s="54">
        <v>4301330246</v>
      </c>
      <c r="D318" s="55">
        <v>365</v>
      </c>
      <c r="E318" s="55">
        <v>1058</v>
      </c>
      <c r="F318" s="55" t="s">
        <v>18</v>
      </c>
      <c r="G318" s="55" t="s">
        <v>32</v>
      </c>
      <c r="H318" s="55">
        <v>40.279499999999899</v>
      </c>
      <c r="I318" s="56">
        <v>-110.35387</v>
      </c>
      <c r="J318" s="54">
        <v>1058</v>
      </c>
      <c r="K318" s="55">
        <v>365</v>
      </c>
      <c r="L318" s="55">
        <v>730</v>
      </c>
      <c r="M318" s="55">
        <v>1095</v>
      </c>
      <c r="N318" s="55">
        <v>1460</v>
      </c>
      <c r="O318" s="55">
        <v>1825</v>
      </c>
      <c r="P318" s="55">
        <v>2190</v>
      </c>
      <c r="Q318" s="57">
        <v>2.3290384453705478E-4</v>
      </c>
      <c r="R318" s="58">
        <v>971.77637309886666</v>
      </c>
      <c r="S318" s="58">
        <v>892.5796968933721</v>
      </c>
      <c r="T318" s="58">
        <v>819.83729730503489</v>
      </c>
      <c r="U318" s="58">
        <v>753.02317136697923</v>
      </c>
      <c r="V318" s="58">
        <v>691.65418367713551</v>
      </c>
      <c r="W318" s="60">
        <v>635.28657282837821</v>
      </c>
      <c r="X318" s="59">
        <f t="shared" si="29"/>
        <v>1.560067552</v>
      </c>
      <c r="Y318" s="59">
        <f t="shared" si="30"/>
        <v>1.4329270202946951</v>
      </c>
      <c r="Z318" s="59">
        <f t="shared" si="31"/>
        <v>1.3161480365759404</v>
      </c>
      <c r="AA318" s="59">
        <f t="shared" si="32"/>
        <v>1.2088861677173552</v>
      </c>
      <c r="AB318" s="59">
        <f t="shared" si="33"/>
        <v>1.110365799200151</v>
      </c>
      <c r="AC318" s="59">
        <f t="shared" si="34"/>
        <v>1.0198745266160181</v>
      </c>
      <c r="AD318" s="59">
        <f t="shared" si="35"/>
        <v>0.93675800424464806</v>
      </c>
    </row>
    <row r="319" spans="1:30" x14ac:dyDescent="0.25">
      <c r="A319" s="52" t="s">
        <v>23</v>
      </c>
      <c r="B319" s="53">
        <v>18014</v>
      </c>
      <c r="C319" s="54">
        <v>4304715593</v>
      </c>
      <c r="D319" s="55">
        <v>275</v>
      </c>
      <c r="E319" s="55">
        <v>1060</v>
      </c>
      <c r="F319" s="55" t="s">
        <v>18</v>
      </c>
      <c r="G319" s="55" t="s">
        <v>19</v>
      </c>
      <c r="H319" s="55">
        <v>40.364469999999898</v>
      </c>
      <c r="I319" s="56">
        <v>-109.4067</v>
      </c>
      <c r="J319" s="54">
        <v>1060</v>
      </c>
      <c r="K319" s="55">
        <v>365</v>
      </c>
      <c r="L319" s="55">
        <v>730</v>
      </c>
      <c r="M319" s="55">
        <v>1095</v>
      </c>
      <c r="N319" s="55">
        <v>1460</v>
      </c>
      <c r="O319" s="55">
        <v>1825</v>
      </c>
      <c r="P319" s="55">
        <v>2190</v>
      </c>
      <c r="Q319" s="57">
        <v>2.3290384453705478E-4</v>
      </c>
      <c r="R319" s="58">
        <v>973.61337947523498</v>
      </c>
      <c r="S319" s="58">
        <v>894.26699310678111</v>
      </c>
      <c r="T319" s="58">
        <v>821.38708425646212</v>
      </c>
      <c r="U319" s="58">
        <v>754.4466556228715</v>
      </c>
      <c r="V319" s="58">
        <v>692.96165850450245</v>
      </c>
      <c r="W319" s="60">
        <v>636.48749262578531</v>
      </c>
      <c r="X319" s="59">
        <f t="shared" si="29"/>
        <v>1.5630166399999998</v>
      </c>
      <c r="Y319" s="59">
        <f t="shared" si="30"/>
        <v>1.4356357670249309</v>
      </c>
      <c r="Z319" s="59">
        <f t="shared" si="31"/>
        <v>1.3186360290836454</v>
      </c>
      <c r="AA319" s="59">
        <f t="shared" si="32"/>
        <v>1.2111713967678606</v>
      </c>
      <c r="AB319" s="59">
        <f t="shared" si="33"/>
        <v>1.1124647893687714</v>
      </c>
      <c r="AC319" s="59">
        <f t="shared" si="34"/>
        <v>1.0218024557778631</v>
      </c>
      <c r="AD319" s="59">
        <f t="shared" si="35"/>
        <v>0.93852881332639593</v>
      </c>
    </row>
    <row r="320" spans="1:30" x14ac:dyDescent="0.25">
      <c r="A320" s="52" t="s">
        <v>620</v>
      </c>
      <c r="B320" s="53">
        <v>39387</v>
      </c>
      <c r="C320" s="54">
        <v>4301333685</v>
      </c>
      <c r="D320" s="55">
        <v>365</v>
      </c>
      <c r="E320" s="55">
        <v>1063</v>
      </c>
      <c r="F320" s="55" t="s">
        <v>18</v>
      </c>
      <c r="G320" s="55" t="s">
        <v>32</v>
      </c>
      <c r="H320" s="55">
        <v>40.122619999999898</v>
      </c>
      <c r="I320" s="56">
        <v>-109.994069999999</v>
      </c>
      <c r="J320" s="54">
        <v>1063</v>
      </c>
      <c r="K320" s="55">
        <v>365</v>
      </c>
      <c r="L320" s="55">
        <v>730</v>
      </c>
      <c r="M320" s="55">
        <v>1095</v>
      </c>
      <c r="N320" s="55">
        <v>1460</v>
      </c>
      <c r="O320" s="55">
        <v>1825</v>
      </c>
      <c r="P320" s="55">
        <v>2190</v>
      </c>
      <c r="Q320" s="57">
        <v>2.3290384453705478E-4</v>
      </c>
      <c r="R320" s="58">
        <v>976.36888903978752</v>
      </c>
      <c r="S320" s="58">
        <v>896.79793742689469</v>
      </c>
      <c r="T320" s="58">
        <v>823.71176468360306</v>
      </c>
      <c r="U320" s="58">
        <v>756.58188200670975</v>
      </c>
      <c r="V320" s="58">
        <v>694.92287074555293</v>
      </c>
      <c r="W320" s="60">
        <v>638.28887232189606</v>
      </c>
      <c r="X320" s="59">
        <f t="shared" si="29"/>
        <v>1.567440272</v>
      </c>
      <c r="Y320" s="59">
        <f t="shared" si="30"/>
        <v>1.4396988871202845</v>
      </c>
      <c r="Z320" s="59">
        <f t="shared" si="31"/>
        <v>1.3223680178452029</v>
      </c>
      <c r="AA320" s="59">
        <f t="shared" si="32"/>
        <v>1.2145992403436188</v>
      </c>
      <c r="AB320" s="59">
        <f t="shared" si="33"/>
        <v>1.1156132746217018</v>
      </c>
      <c r="AC320" s="59">
        <f t="shared" si="34"/>
        <v>1.0246943495206307</v>
      </c>
      <c r="AD320" s="59">
        <f t="shared" si="35"/>
        <v>0.94118502694901784</v>
      </c>
    </row>
    <row r="321" spans="1:30" x14ac:dyDescent="0.25">
      <c r="A321" s="52" t="s">
        <v>889</v>
      </c>
      <c r="B321" s="53">
        <v>40225</v>
      </c>
      <c r="C321" s="54">
        <v>4301334109</v>
      </c>
      <c r="D321" s="55">
        <v>366</v>
      </c>
      <c r="E321" s="55">
        <v>1066</v>
      </c>
      <c r="F321" s="55" t="s">
        <v>18</v>
      </c>
      <c r="G321" s="55" t="s">
        <v>32</v>
      </c>
      <c r="H321" s="55">
        <v>40.015749999999898</v>
      </c>
      <c r="I321" s="56">
        <v>-110.31862</v>
      </c>
      <c r="J321" s="54">
        <v>1066</v>
      </c>
      <c r="K321" s="55">
        <v>365</v>
      </c>
      <c r="L321" s="55">
        <v>730</v>
      </c>
      <c r="M321" s="55">
        <v>1095</v>
      </c>
      <c r="N321" s="55">
        <v>1460</v>
      </c>
      <c r="O321" s="55">
        <v>1825</v>
      </c>
      <c r="P321" s="55">
        <v>2190</v>
      </c>
      <c r="Q321" s="57">
        <v>2.3290384453705478E-4</v>
      </c>
      <c r="R321" s="58">
        <v>979.12439860434006</v>
      </c>
      <c r="S321" s="58">
        <v>899.32888174700815</v>
      </c>
      <c r="T321" s="58">
        <v>826.03644511074401</v>
      </c>
      <c r="U321" s="58">
        <v>758.71710839054811</v>
      </c>
      <c r="V321" s="58">
        <v>696.8840829866034</v>
      </c>
      <c r="W321" s="60">
        <v>640.09025201800682</v>
      </c>
      <c r="X321" s="59">
        <f t="shared" si="29"/>
        <v>1.571863904</v>
      </c>
      <c r="Y321" s="59">
        <f t="shared" si="30"/>
        <v>1.4437620072156379</v>
      </c>
      <c r="Z321" s="59">
        <f t="shared" si="31"/>
        <v>1.3261000066067603</v>
      </c>
      <c r="AA321" s="59">
        <f t="shared" si="32"/>
        <v>1.218027083919377</v>
      </c>
      <c r="AB321" s="59">
        <f t="shared" si="33"/>
        <v>1.1187617598746322</v>
      </c>
      <c r="AC321" s="59">
        <f t="shared" si="34"/>
        <v>1.027586243263398</v>
      </c>
      <c r="AD321" s="59">
        <f t="shared" si="35"/>
        <v>0.94384124057163976</v>
      </c>
    </row>
    <row r="322" spans="1:30" x14ac:dyDescent="0.25">
      <c r="A322" s="52" t="s">
        <v>361</v>
      </c>
      <c r="B322" s="53">
        <v>38016</v>
      </c>
      <c r="C322" s="54">
        <v>4301332408</v>
      </c>
      <c r="D322" s="55">
        <v>366</v>
      </c>
      <c r="E322" s="55">
        <v>1069</v>
      </c>
      <c r="F322" s="55" t="s">
        <v>18</v>
      </c>
      <c r="G322" s="55" t="s">
        <v>32</v>
      </c>
      <c r="H322" s="55">
        <v>40.013359999999899</v>
      </c>
      <c r="I322" s="56">
        <v>-110.32458</v>
      </c>
      <c r="J322" s="54">
        <v>1069</v>
      </c>
      <c r="K322" s="55">
        <v>365</v>
      </c>
      <c r="L322" s="55">
        <v>730</v>
      </c>
      <c r="M322" s="55">
        <v>1095</v>
      </c>
      <c r="N322" s="55">
        <v>1460</v>
      </c>
      <c r="O322" s="55">
        <v>1825</v>
      </c>
      <c r="P322" s="55">
        <v>2190</v>
      </c>
      <c r="Q322" s="57">
        <v>2.3290384453705478E-4</v>
      </c>
      <c r="R322" s="58">
        <v>981.87990816889271</v>
      </c>
      <c r="S322" s="58">
        <v>901.85982606712173</v>
      </c>
      <c r="T322" s="58">
        <v>828.36112553788496</v>
      </c>
      <c r="U322" s="58">
        <v>760.85233477438635</v>
      </c>
      <c r="V322" s="58">
        <v>698.84529522765388</v>
      </c>
      <c r="W322" s="60">
        <v>641.89163171411747</v>
      </c>
      <c r="X322" s="59">
        <f t="shared" si="29"/>
        <v>1.5762875359999999</v>
      </c>
      <c r="Y322" s="59">
        <f t="shared" si="30"/>
        <v>1.4478251273109917</v>
      </c>
      <c r="Z322" s="59">
        <f t="shared" si="31"/>
        <v>1.329831995368318</v>
      </c>
      <c r="AA322" s="59">
        <f t="shared" si="32"/>
        <v>1.221454927495135</v>
      </c>
      <c r="AB322" s="59">
        <f t="shared" si="33"/>
        <v>1.1219102451275627</v>
      </c>
      <c r="AC322" s="59">
        <f t="shared" si="34"/>
        <v>1.0304781370061655</v>
      </c>
      <c r="AD322" s="59">
        <f t="shared" si="35"/>
        <v>0.94649745419426157</v>
      </c>
    </row>
    <row r="323" spans="1:30" x14ac:dyDescent="0.25">
      <c r="A323" s="52" t="s">
        <v>541</v>
      </c>
      <c r="B323" s="53">
        <v>39220</v>
      </c>
      <c r="C323" s="54">
        <v>4301333365</v>
      </c>
      <c r="D323" s="55">
        <v>366</v>
      </c>
      <c r="E323" s="55">
        <v>1073</v>
      </c>
      <c r="F323" s="55" t="s">
        <v>18</v>
      </c>
      <c r="G323" s="55" t="s">
        <v>32</v>
      </c>
      <c r="H323" s="55">
        <v>40.01878</v>
      </c>
      <c r="I323" s="56">
        <v>-110.31828</v>
      </c>
      <c r="J323" s="54">
        <v>1073</v>
      </c>
      <c r="K323" s="55">
        <v>365</v>
      </c>
      <c r="L323" s="55">
        <v>730</v>
      </c>
      <c r="M323" s="55">
        <v>1095</v>
      </c>
      <c r="N323" s="55">
        <v>1460</v>
      </c>
      <c r="O323" s="55">
        <v>1825</v>
      </c>
      <c r="P323" s="55">
        <v>2190</v>
      </c>
      <c r="Q323" s="57">
        <v>2.3290384453705478E-4</v>
      </c>
      <c r="R323" s="58">
        <v>985.55392092162936</v>
      </c>
      <c r="S323" s="58">
        <v>905.23441849393976</v>
      </c>
      <c r="T323" s="58">
        <v>831.46069944073952</v>
      </c>
      <c r="U323" s="58">
        <v>763.69930328617079</v>
      </c>
      <c r="V323" s="58">
        <v>701.46024488238788</v>
      </c>
      <c r="W323" s="60">
        <v>644.29347130893177</v>
      </c>
      <c r="X323" s="59">
        <f t="shared" si="29"/>
        <v>1.582185712</v>
      </c>
      <c r="Y323" s="59">
        <f t="shared" si="30"/>
        <v>1.453242620771463</v>
      </c>
      <c r="Z323" s="59">
        <f t="shared" si="31"/>
        <v>1.3348079803837278</v>
      </c>
      <c r="AA323" s="59">
        <f t="shared" si="32"/>
        <v>1.2260253855961458</v>
      </c>
      <c r="AB323" s="59">
        <f t="shared" si="33"/>
        <v>1.1261082254648034</v>
      </c>
      <c r="AC323" s="59">
        <f t="shared" si="34"/>
        <v>1.0343339953298558</v>
      </c>
      <c r="AD323" s="59">
        <f t="shared" si="35"/>
        <v>0.95003907235775742</v>
      </c>
    </row>
    <row r="324" spans="1:30" x14ac:dyDescent="0.25">
      <c r="A324" s="52" t="s">
        <v>393</v>
      </c>
      <c r="B324" s="53">
        <v>38461</v>
      </c>
      <c r="C324" s="54">
        <v>4301332364</v>
      </c>
      <c r="D324" s="55">
        <v>345</v>
      </c>
      <c r="E324" s="55">
        <v>1077</v>
      </c>
      <c r="F324" s="55" t="s">
        <v>18</v>
      </c>
      <c r="G324" s="55" t="s">
        <v>32</v>
      </c>
      <c r="H324" s="55">
        <v>40.108849999999897</v>
      </c>
      <c r="I324" s="56">
        <v>-110.06536</v>
      </c>
      <c r="J324" s="54">
        <v>1077</v>
      </c>
      <c r="K324" s="55">
        <v>365</v>
      </c>
      <c r="L324" s="55">
        <v>730</v>
      </c>
      <c r="M324" s="55">
        <v>1095</v>
      </c>
      <c r="N324" s="55">
        <v>1460</v>
      </c>
      <c r="O324" s="55">
        <v>1825</v>
      </c>
      <c r="P324" s="55">
        <v>2190</v>
      </c>
      <c r="Q324" s="57">
        <v>2.3290384453705478E-4</v>
      </c>
      <c r="R324" s="58">
        <v>989.22793367436611</v>
      </c>
      <c r="S324" s="58">
        <v>908.60901092075778</v>
      </c>
      <c r="T324" s="58">
        <v>834.56027334359408</v>
      </c>
      <c r="U324" s="58">
        <v>766.54627179795523</v>
      </c>
      <c r="V324" s="58">
        <v>704.07519453712189</v>
      </c>
      <c r="W324" s="60">
        <v>646.69531090374608</v>
      </c>
      <c r="X324" s="59">
        <f t="shared" ref="X324:X387" si="36">E324*0.001474544</f>
        <v>1.5880838879999999</v>
      </c>
      <c r="Y324" s="59">
        <f t="shared" si="30"/>
        <v>1.4586601142319344</v>
      </c>
      <c r="Z324" s="59">
        <f t="shared" si="31"/>
        <v>1.3397839653991379</v>
      </c>
      <c r="AA324" s="59">
        <f t="shared" si="32"/>
        <v>1.2305958436971565</v>
      </c>
      <c r="AB324" s="59">
        <f t="shared" si="33"/>
        <v>1.1303062058020441</v>
      </c>
      <c r="AC324" s="59">
        <f t="shared" si="34"/>
        <v>1.0381898536535459</v>
      </c>
      <c r="AD324" s="59">
        <f t="shared" si="35"/>
        <v>0.95358069052125327</v>
      </c>
    </row>
    <row r="325" spans="1:30" x14ac:dyDescent="0.25">
      <c r="A325" s="52" t="s">
        <v>759</v>
      </c>
      <c r="B325" s="53">
        <v>39834</v>
      </c>
      <c r="C325" s="54">
        <v>4301333553</v>
      </c>
      <c r="D325" s="55">
        <v>307</v>
      </c>
      <c r="E325" s="55">
        <v>1081</v>
      </c>
      <c r="F325" s="55" t="s">
        <v>18</v>
      </c>
      <c r="G325" s="55" t="s">
        <v>32</v>
      </c>
      <c r="H325" s="55">
        <v>40.007330000000003</v>
      </c>
      <c r="I325" s="56">
        <v>-110.060149999999</v>
      </c>
      <c r="J325" s="54">
        <v>1081</v>
      </c>
      <c r="K325" s="55">
        <v>365</v>
      </c>
      <c r="L325" s="55">
        <v>730</v>
      </c>
      <c r="M325" s="55">
        <v>1095</v>
      </c>
      <c r="N325" s="55">
        <v>1460</v>
      </c>
      <c r="O325" s="55">
        <v>1825</v>
      </c>
      <c r="P325" s="55">
        <v>2190</v>
      </c>
      <c r="Q325" s="57">
        <v>2.3290384453705478E-4</v>
      </c>
      <c r="R325" s="58">
        <v>992.90194642710287</v>
      </c>
      <c r="S325" s="58">
        <v>911.98360334757592</v>
      </c>
      <c r="T325" s="58">
        <v>837.65984724644863</v>
      </c>
      <c r="U325" s="58">
        <v>769.39324030973967</v>
      </c>
      <c r="V325" s="58">
        <v>706.69014419185589</v>
      </c>
      <c r="W325" s="60">
        <v>649.09715049856038</v>
      </c>
      <c r="X325" s="59">
        <f t="shared" si="36"/>
        <v>1.593982064</v>
      </c>
      <c r="Y325" s="59">
        <f t="shared" ref="Y325:Y388" si="37">R325*0.001474544</f>
        <v>1.464077607692406</v>
      </c>
      <c r="Z325" s="59">
        <f t="shared" ref="Z325:Z388" si="38">S325*0.001474544</f>
        <v>1.344759950414548</v>
      </c>
      <c r="AA325" s="59">
        <f t="shared" ref="AA325:AA388" si="39">T325*0.001474544</f>
        <v>1.2351663017981673</v>
      </c>
      <c r="AB325" s="59">
        <f t="shared" ref="AB325:AB388" si="40">U325*0.001474544</f>
        <v>1.1345041861392848</v>
      </c>
      <c r="AC325" s="59">
        <f t="shared" ref="AC325:AC388" si="41">V325*0.001474544</f>
        <v>1.0420457119772359</v>
      </c>
      <c r="AD325" s="59">
        <f t="shared" ref="AD325:AD388" si="42">W325*0.001474544</f>
        <v>0.95712230868474923</v>
      </c>
    </row>
    <row r="326" spans="1:30" x14ac:dyDescent="0.25">
      <c r="A326" s="52" t="s">
        <v>614</v>
      </c>
      <c r="B326" s="53">
        <v>39377</v>
      </c>
      <c r="C326" s="54">
        <v>4301333701</v>
      </c>
      <c r="D326" s="55">
        <v>350</v>
      </c>
      <c r="E326" s="55">
        <v>1084</v>
      </c>
      <c r="F326" s="55" t="s">
        <v>18</v>
      </c>
      <c r="G326" s="55" t="s">
        <v>32</v>
      </c>
      <c r="H326" s="55">
        <v>40.124699999999898</v>
      </c>
      <c r="I326" s="56">
        <v>-110.02705</v>
      </c>
      <c r="J326" s="54">
        <v>1084</v>
      </c>
      <c r="K326" s="55">
        <v>365</v>
      </c>
      <c r="L326" s="55">
        <v>730</v>
      </c>
      <c r="M326" s="55">
        <v>1095</v>
      </c>
      <c r="N326" s="55">
        <v>1460</v>
      </c>
      <c r="O326" s="55">
        <v>1825</v>
      </c>
      <c r="P326" s="55">
        <v>2190</v>
      </c>
      <c r="Q326" s="57">
        <v>2.3290384453705478E-4</v>
      </c>
      <c r="R326" s="58">
        <v>995.65745599165541</v>
      </c>
      <c r="S326" s="58">
        <v>914.51454766768938</v>
      </c>
      <c r="T326" s="58">
        <v>839.98452767358958</v>
      </c>
      <c r="U326" s="58">
        <v>771.52846669357803</v>
      </c>
      <c r="V326" s="58">
        <v>708.65135643290637</v>
      </c>
      <c r="W326" s="60">
        <v>650.89853019467103</v>
      </c>
      <c r="X326" s="59">
        <f t="shared" si="36"/>
        <v>1.5984056959999999</v>
      </c>
      <c r="Y326" s="59">
        <f t="shared" si="37"/>
        <v>1.4681407277877594</v>
      </c>
      <c r="Z326" s="59">
        <f t="shared" si="38"/>
        <v>1.3484919391761052</v>
      </c>
      <c r="AA326" s="59">
        <f t="shared" si="39"/>
        <v>1.2385941453739255</v>
      </c>
      <c r="AB326" s="59">
        <f t="shared" si="40"/>
        <v>1.1376526713922153</v>
      </c>
      <c r="AC326" s="59">
        <f t="shared" si="41"/>
        <v>1.0449376057200035</v>
      </c>
      <c r="AD326" s="59">
        <f t="shared" si="42"/>
        <v>0.95977852230737093</v>
      </c>
    </row>
    <row r="327" spans="1:30" x14ac:dyDescent="0.25">
      <c r="A327" s="52" t="s">
        <v>894</v>
      </c>
      <c r="B327" s="53">
        <v>40230</v>
      </c>
      <c r="C327" s="54">
        <v>4301334235</v>
      </c>
      <c r="D327" s="55">
        <v>324</v>
      </c>
      <c r="E327" s="55">
        <v>1087</v>
      </c>
      <c r="F327" s="55" t="s">
        <v>18</v>
      </c>
      <c r="G327" s="55" t="s">
        <v>32</v>
      </c>
      <c r="H327" s="55">
        <v>40.125819999999898</v>
      </c>
      <c r="I327" s="56">
        <v>-110.150139999999</v>
      </c>
      <c r="J327" s="54">
        <v>1087</v>
      </c>
      <c r="K327" s="55">
        <v>365</v>
      </c>
      <c r="L327" s="55">
        <v>730</v>
      </c>
      <c r="M327" s="55">
        <v>1095</v>
      </c>
      <c r="N327" s="55">
        <v>1460</v>
      </c>
      <c r="O327" s="55">
        <v>1825</v>
      </c>
      <c r="P327" s="55">
        <v>2190</v>
      </c>
      <c r="Q327" s="57">
        <v>2.3290384453705478E-4</v>
      </c>
      <c r="R327" s="58">
        <v>998.41296555620795</v>
      </c>
      <c r="S327" s="58">
        <v>917.04549198780296</v>
      </c>
      <c r="T327" s="58">
        <v>842.30920810073053</v>
      </c>
      <c r="U327" s="58">
        <v>773.66369307741627</v>
      </c>
      <c r="V327" s="58">
        <v>710.61256867395684</v>
      </c>
      <c r="W327" s="60">
        <v>652.69990989078178</v>
      </c>
      <c r="X327" s="59">
        <f t="shared" si="36"/>
        <v>1.6028293279999999</v>
      </c>
      <c r="Y327" s="59">
        <f t="shared" si="37"/>
        <v>1.472203847883113</v>
      </c>
      <c r="Z327" s="59">
        <f t="shared" si="38"/>
        <v>1.3522239279376629</v>
      </c>
      <c r="AA327" s="59">
        <f t="shared" si="39"/>
        <v>1.2420219889496835</v>
      </c>
      <c r="AB327" s="59">
        <f t="shared" si="40"/>
        <v>1.1408011566451457</v>
      </c>
      <c r="AC327" s="59">
        <f t="shared" si="41"/>
        <v>1.047829499462771</v>
      </c>
      <c r="AD327" s="59">
        <f t="shared" si="42"/>
        <v>0.96243473592999285</v>
      </c>
    </row>
    <row r="328" spans="1:30" x14ac:dyDescent="0.25">
      <c r="A328" s="52" t="s">
        <v>1046</v>
      </c>
      <c r="B328" s="53">
        <v>40425</v>
      </c>
      <c r="C328" s="54">
        <v>4301334198</v>
      </c>
      <c r="D328" s="55">
        <v>364</v>
      </c>
      <c r="E328" s="55">
        <v>1088</v>
      </c>
      <c r="F328" s="55" t="s">
        <v>18</v>
      </c>
      <c r="G328" s="55" t="s">
        <v>32</v>
      </c>
      <c r="H328" s="55">
        <v>40.0796899999999</v>
      </c>
      <c r="I328" s="56">
        <v>-110.16937</v>
      </c>
      <c r="J328" s="54">
        <v>1088</v>
      </c>
      <c r="K328" s="55">
        <v>365</v>
      </c>
      <c r="L328" s="55">
        <v>730</v>
      </c>
      <c r="M328" s="55">
        <v>1095</v>
      </c>
      <c r="N328" s="55">
        <v>1460</v>
      </c>
      <c r="O328" s="55">
        <v>1825</v>
      </c>
      <c r="P328" s="55">
        <v>2190</v>
      </c>
      <c r="Q328" s="57">
        <v>2.3290384453705478E-4</v>
      </c>
      <c r="R328" s="58">
        <v>999.33146874439217</v>
      </c>
      <c r="S328" s="58">
        <v>917.88914009450741</v>
      </c>
      <c r="T328" s="58">
        <v>843.08410157644414</v>
      </c>
      <c r="U328" s="58">
        <v>774.37543520536235</v>
      </c>
      <c r="V328" s="58">
        <v>711.26630608764026</v>
      </c>
      <c r="W328" s="60">
        <v>653.30036978948533</v>
      </c>
      <c r="X328" s="59">
        <f t="shared" si="36"/>
        <v>1.604303872</v>
      </c>
      <c r="Y328" s="59">
        <f t="shared" si="37"/>
        <v>1.473558221248231</v>
      </c>
      <c r="Z328" s="59">
        <f t="shared" si="38"/>
        <v>1.3534679241915153</v>
      </c>
      <c r="AA328" s="59">
        <f t="shared" si="39"/>
        <v>1.2431646034749362</v>
      </c>
      <c r="AB328" s="59">
        <f t="shared" si="40"/>
        <v>1.1418506517294558</v>
      </c>
      <c r="AC328" s="59">
        <f t="shared" si="41"/>
        <v>1.0487934640436933</v>
      </c>
      <c r="AD328" s="59">
        <f t="shared" si="42"/>
        <v>0.96332014047086678</v>
      </c>
    </row>
    <row r="329" spans="1:30" x14ac:dyDescent="0.25">
      <c r="A329" s="52" t="s">
        <v>1082</v>
      </c>
      <c r="B329" s="53">
        <v>40459</v>
      </c>
      <c r="C329" s="54">
        <v>4304751168</v>
      </c>
      <c r="D329" s="55">
        <v>363</v>
      </c>
      <c r="E329" s="55">
        <v>1091</v>
      </c>
      <c r="F329" s="55" t="s">
        <v>18</v>
      </c>
      <c r="G329" s="55" t="s">
        <v>19</v>
      </c>
      <c r="H329" s="55">
        <v>40.122140000000002</v>
      </c>
      <c r="I329" s="56">
        <v>-109.93612</v>
      </c>
      <c r="J329" s="54">
        <v>1091</v>
      </c>
      <c r="K329" s="55">
        <v>365</v>
      </c>
      <c r="L329" s="55">
        <v>730</v>
      </c>
      <c r="M329" s="55">
        <v>1095</v>
      </c>
      <c r="N329" s="55">
        <v>1460</v>
      </c>
      <c r="O329" s="55">
        <v>1825</v>
      </c>
      <c r="P329" s="55">
        <v>2190</v>
      </c>
      <c r="Q329" s="57">
        <v>2.3290384453705478E-4</v>
      </c>
      <c r="R329" s="58">
        <v>1002.0869783089447</v>
      </c>
      <c r="S329" s="58">
        <v>920.42008441462099</v>
      </c>
      <c r="T329" s="58">
        <v>845.40878200358509</v>
      </c>
      <c r="U329" s="58">
        <v>776.51066158920071</v>
      </c>
      <c r="V329" s="58">
        <v>713.22751832869073</v>
      </c>
      <c r="W329" s="60">
        <v>655.10174948559609</v>
      </c>
      <c r="X329" s="59">
        <f t="shared" si="36"/>
        <v>1.608727504</v>
      </c>
      <c r="Y329" s="59">
        <f t="shared" si="37"/>
        <v>1.4776213413435846</v>
      </c>
      <c r="Z329" s="59">
        <f t="shared" si="38"/>
        <v>1.3571999129530727</v>
      </c>
      <c r="AA329" s="59">
        <f t="shared" si="39"/>
        <v>1.2465924470506944</v>
      </c>
      <c r="AB329" s="59">
        <f t="shared" si="40"/>
        <v>1.1449991369823864</v>
      </c>
      <c r="AC329" s="59">
        <f t="shared" si="41"/>
        <v>1.0516853577864609</v>
      </c>
      <c r="AD329" s="59">
        <f t="shared" si="42"/>
        <v>0.96597635409348881</v>
      </c>
    </row>
    <row r="330" spans="1:30" x14ac:dyDescent="0.25">
      <c r="A330" s="52" t="s">
        <v>656</v>
      </c>
      <c r="B330" s="53">
        <v>39518</v>
      </c>
      <c r="C330" s="54">
        <v>4301333176</v>
      </c>
      <c r="D330" s="55">
        <v>321</v>
      </c>
      <c r="E330" s="55">
        <v>1093</v>
      </c>
      <c r="F330" s="55" t="s">
        <v>18</v>
      </c>
      <c r="G330" s="55" t="s">
        <v>32</v>
      </c>
      <c r="H330" s="55">
        <v>40.021949999999897</v>
      </c>
      <c r="I330" s="56">
        <v>-110.089479999999</v>
      </c>
      <c r="J330" s="54">
        <v>1093</v>
      </c>
      <c r="K330" s="55">
        <v>365</v>
      </c>
      <c r="L330" s="55">
        <v>730</v>
      </c>
      <c r="M330" s="55">
        <v>1095</v>
      </c>
      <c r="N330" s="55">
        <v>1460</v>
      </c>
      <c r="O330" s="55">
        <v>1825</v>
      </c>
      <c r="P330" s="55">
        <v>2190</v>
      </c>
      <c r="Q330" s="57">
        <v>2.3290384453705478E-4</v>
      </c>
      <c r="R330" s="58">
        <v>1003.923984685313</v>
      </c>
      <c r="S330" s="58">
        <v>922.10738062803</v>
      </c>
      <c r="T330" s="58">
        <v>846.95856895501242</v>
      </c>
      <c r="U330" s="58">
        <v>777.93414584509287</v>
      </c>
      <c r="V330" s="58">
        <v>714.53499315605779</v>
      </c>
      <c r="W330" s="60">
        <v>656.30266928300318</v>
      </c>
      <c r="X330" s="59">
        <f t="shared" si="36"/>
        <v>1.611676592</v>
      </c>
      <c r="Y330" s="59">
        <f t="shared" si="37"/>
        <v>1.4803300880738202</v>
      </c>
      <c r="Z330" s="59">
        <f t="shared" si="38"/>
        <v>1.3596879054607778</v>
      </c>
      <c r="AA330" s="59">
        <f t="shared" si="39"/>
        <v>1.2488776761011997</v>
      </c>
      <c r="AB330" s="59">
        <f t="shared" si="40"/>
        <v>1.1470981271510066</v>
      </c>
      <c r="AC330" s="59">
        <f t="shared" si="41"/>
        <v>1.0536132869483061</v>
      </c>
      <c r="AD330" s="59">
        <f t="shared" si="42"/>
        <v>0.96774716317523657</v>
      </c>
    </row>
    <row r="331" spans="1:30" x14ac:dyDescent="0.25">
      <c r="A331" s="52" t="s">
        <v>1042</v>
      </c>
      <c r="B331" s="53">
        <v>40419</v>
      </c>
      <c r="C331" s="54">
        <v>4301350052</v>
      </c>
      <c r="D331" s="55">
        <v>358</v>
      </c>
      <c r="E331" s="55">
        <v>1101</v>
      </c>
      <c r="F331" s="55" t="s">
        <v>18</v>
      </c>
      <c r="G331" s="55" t="s">
        <v>32</v>
      </c>
      <c r="H331" s="55">
        <v>40.083379999999899</v>
      </c>
      <c r="I331" s="56">
        <v>-110.17268</v>
      </c>
      <c r="J331" s="54">
        <v>1101</v>
      </c>
      <c r="K331" s="55">
        <v>365</v>
      </c>
      <c r="L331" s="55">
        <v>730</v>
      </c>
      <c r="M331" s="55">
        <v>1095</v>
      </c>
      <c r="N331" s="55">
        <v>1460</v>
      </c>
      <c r="O331" s="55">
        <v>1825</v>
      </c>
      <c r="P331" s="55">
        <v>2190</v>
      </c>
      <c r="Q331" s="57">
        <v>2.3290384453705478E-4</v>
      </c>
      <c r="R331" s="58">
        <v>1011.2720101907865</v>
      </c>
      <c r="S331" s="58">
        <v>928.85656548166605</v>
      </c>
      <c r="T331" s="58">
        <v>853.15771676072154</v>
      </c>
      <c r="U331" s="58">
        <v>783.62808286866175</v>
      </c>
      <c r="V331" s="58">
        <v>719.76489246552569</v>
      </c>
      <c r="W331" s="60">
        <v>661.10634847263179</v>
      </c>
      <c r="X331" s="59">
        <f t="shared" si="36"/>
        <v>1.623472944</v>
      </c>
      <c r="Y331" s="59">
        <f t="shared" si="37"/>
        <v>1.4911650749947631</v>
      </c>
      <c r="Z331" s="59">
        <f t="shared" si="38"/>
        <v>1.3696398754915977</v>
      </c>
      <c r="AA331" s="59">
        <f t="shared" si="39"/>
        <v>1.2580185923032214</v>
      </c>
      <c r="AB331" s="59">
        <f t="shared" si="40"/>
        <v>1.155494087825488</v>
      </c>
      <c r="AC331" s="59">
        <f t="shared" si="41"/>
        <v>1.061325003595686</v>
      </c>
      <c r="AD331" s="59">
        <f t="shared" si="42"/>
        <v>0.97483039950222838</v>
      </c>
    </row>
    <row r="332" spans="1:30" x14ac:dyDescent="0.25">
      <c r="A332" s="52" t="s">
        <v>810</v>
      </c>
      <c r="B332" s="53">
        <v>40009</v>
      </c>
      <c r="C332" s="54">
        <v>4301333410</v>
      </c>
      <c r="D332" s="55">
        <v>366</v>
      </c>
      <c r="E332" s="55">
        <v>1110</v>
      </c>
      <c r="F332" s="55" t="s">
        <v>18</v>
      </c>
      <c r="G332" s="55" t="s">
        <v>32</v>
      </c>
      <c r="H332" s="55">
        <v>40.00658</v>
      </c>
      <c r="I332" s="56">
        <v>-110.116829999999</v>
      </c>
      <c r="J332" s="54">
        <v>1110</v>
      </c>
      <c r="K332" s="55">
        <v>365</v>
      </c>
      <c r="L332" s="55">
        <v>730</v>
      </c>
      <c r="M332" s="55">
        <v>1095</v>
      </c>
      <c r="N332" s="55">
        <v>1460</v>
      </c>
      <c r="O332" s="55">
        <v>1825</v>
      </c>
      <c r="P332" s="55">
        <v>2190</v>
      </c>
      <c r="Q332" s="57">
        <v>2.3290384453705478E-4</v>
      </c>
      <c r="R332" s="58">
        <v>1019.5385388844442</v>
      </c>
      <c r="S332" s="58">
        <v>936.44939844200667</v>
      </c>
      <c r="T332" s="58">
        <v>860.13175804214427</v>
      </c>
      <c r="U332" s="58">
        <v>790.03376202017671</v>
      </c>
      <c r="V332" s="58">
        <v>725.64852918867712</v>
      </c>
      <c r="W332" s="60">
        <v>666.51048756096395</v>
      </c>
      <c r="X332" s="59">
        <f t="shared" si="36"/>
        <v>1.6367438399999998</v>
      </c>
      <c r="Y332" s="59">
        <f t="shared" si="37"/>
        <v>1.5033544352808237</v>
      </c>
      <c r="Z332" s="59">
        <f t="shared" si="38"/>
        <v>1.3808358417762703</v>
      </c>
      <c r="AA332" s="59">
        <f t="shared" si="39"/>
        <v>1.2683021230304956</v>
      </c>
      <c r="AB332" s="59">
        <f t="shared" si="40"/>
        <v>1.1649395435842793</v>
      </c>
      <c r="AC332" s="59">
        <f t="shared" si="41"/>
        <v>1.0700006848239887</v>
      </c>
      <c r="AD332" s="59">
        <f t="shared" si="42"/>
        <v>0.98279904037009402</v>
      </c>
    </row>
    <row r="333" spans="1:30" x14ac:dyDescent="0.25">
      <c r="A333" s="52" t="s">
        <v>1683</v>
      </c>
      <c r="B333" s="53">
        <v>41265</v>
      </c>
      <c r="C333" s="54">
        <v>4301351229</v>
      </c>
      <c r="D333" s="55">
        <v>12</v>
      </c>
      <c r="E333" s="55">
        <v>1127</v>
      </c>
      <c r="F333" s="55" t="s">
        <v>18</v>
      </c>
      <c r="G333" s="55" t="s">
        <v>32</v>
      </c>
      <c r="H333" s="55">
        <v>40.073740000000001</v>
      </c>
      <c r="I333" s="56">
        <v>-110.40385000000001</v>
      </c>
      <c r="J333" s="54">
        <v>1127</v>
      </c>
      <c r="K333" s="55">
        <v>365</v>
      </c>
      <c r="L333" s="55">
        <v>730</v>
      </c>
      <c r="M333" s="55">
        <v>1095</v>
      </c>
      <c r="N333" s="55">
        <v>1460</v>
      </c>
      <c r="O333" s="55">
        <v>1825</v>
      </c>
      <c r="P333" s="55">
        <v>2190</v>
      </c>
      <c r="Q333" s="57">
        <v>2.3290384453705478E-4</v>
      </c>
      <c r="R333" s="58">
        <v>1035.1530930835754</v>
      </c>
      <c r="S333" s="58">
        <v>950.79141625598334</v>
      </c>
      <c r="T333" s="58">
        <v>873.30494712927623</v>
      </c>
      <c r="U333" s="58">
        <v>802.13337819526055</v>
      </c>
      <c r="V333" s="58">
        <v>736.76206522129655</v>
      </c>
      <c r="W333" s="60">
        <v>676.71830583892461</v>
      </c>
      <c r="X333" s="59">
        <f t="shared" si="36"/>
        <v>1.6618110879999999</v>
      </c>
      <c r="Y333" s="59">
        <f t="shared" si="37"/>
        <v>1.5263787824878277</v>
      </c>
      <c r="Z333" s="59">
        <f t="shared" si="38"/>
        <v>1.4019837780917626</v>
      </c>
      <c r="AA333" s="59">
        <f t="shared" si="39"/>
        <v>1.2877265699597915</v>
      </c>
      <c r="AB333" s="59">
        <f t="shared" si="40"/>
        <v>1.1827809600175523</v>
      </c>
      <c r="AC333" s="59">
        <f t="shared" si="41"/>
        <v>1.0863880826996715</v>
      </c>
      <c r="AD333" s="59">
        <f t="shared" si="42"/>
        <v>0.99785091756495126</v>
      </c>
    </row>
    <row r="334" spans="1:30" x14ac:dyDescent="0.25">
      <c r="A334" s="52" t="s">
        <v>415</v>
      </c>
      <c r="B334" s="53">
        <v>38632</v>
      </c>
      <c r="C334" s="54">
        <v>4301332649</v>
      </c>
      <c r="D334" s="55">
        <v>362</v>
      </c>
      <c r="E334" s="55">
        <v>1128</v>
      </c>
      <c r="F334" s="55" t="s">
        <v>18</v>
      </c>
      <c r="G334" s="55" t="s">
        <v>32</v>
      </c>
      <c r="H334" s="55">
        <v>40.025889999999897</v>
      </c>
      <c r="I334" s="56">
        <v>-110.07024</v>
      </c>
      <c r="J334" s="54">
        <v>1128</v>
      </c>
      <c r="K334" s="55">
        <v>365</v>
      </c>
      <c r="L334" s="55">
        <v>730</v>
      </c>
      <c r="M334" s="55">
        <v>1095</v>
      </c>
      <c r="N334" s="55">
        <v>1460</v>
      </c>
      <c r="O334" s="55">
        <v>1825</v>
      </c>
      <c r="P334" s="55">
        <v>2190</v>
      </c>
      <c r="Q334" s="57">
        <v>2.3290384453705478E-4</v>
      </c>
      <c r="R334" s="58">
        <v>1036.0715962717595</v>
      </c>
      <c r="S334" s="58">
        <v>951.6350643626879</v>
      </c>
      <c r="T334" s="58">
        <v>874.07984060498995</v>
      </c>
      <c r="U334" s="58">
        <v>802.84512032320663</v>
      </c>
      <c r="V334" s="58">
        <v>737.41580263497997</v>
      </c>
      <c r="W334" s="60">
        <v>677.31876573762815</v>
      </c>
      <c r="X334" s="59">
        <f t="shared" si="36"/>
        <v>1.663285632</v>
      </c>
      <c r="Y334" s="59">
        <f t="shared" si="37"/>
        <v>1.5277331558529452</v>
      </c>
      <c r="Z334" s="59">
        <f t="shared" si="38"/>
        <v>1.4032277743456152</v>
      </c>
      <c r="AA334" s="59">
        <f t="shared" si="39"/>
        <v>1.2888691844850442</v>
      </c>
      <c r="AB334" s="59">
        <f t="shared" si="40"/>
        <v>1.1838304551018624</v>
      </c>
      <c r="AC334" s="59">
        <f t="shared" si="41"/>
        <v>1.0873520472805938</v>
      </c>
      <c r="AD334" s="59">
        <f t="shared" si="42"/>
        <v>0.99873632210582508</v>
      </c>
    </row>
    <row r="335" spans="1:30" x14ac:dyDescent="0.25">
      <c r="A335" s="52" t="s">
        <v>595</v>
      </c>
      <c r="B335" s="53">
        <v>39317</v>
      </c>
      <c r="C335" s="54">
        <v>4301333068</v>
      </c>
      <c r="D335" s="55">
        <v>338</v>
      </c>
      <c r="E335" s="55">
        <v>1130</v>
      </c>
      <c r="F335" s="55" t="s">
        <v>18</v>
      </c>
      <c r="G335" s="55" t="s">
        <v>32</v>
      </c>
      <c r="H335" s="55">
        <v>40.014629999999897</v>
      </c>
      <c r="I335" s="56">
        <v>-110.13659</v>
      </c>
      <c r="J335" s="54">
        <v>1130</v>
      </c>
      <c r="K335" s="55">
        <v>365</v>
      </c>
      <c r="L335" s="55">
        <v>730</v>
      </c>
      <c r="M335" s="55">
        <v>1095</v>
      </c>
      <c r="N335" s="55">
        <v>1460</v>
      </c>
      <c r="O335" s="55">
        <v>1825</v>
      </c>
      <c r="P335" s="55">
        <v>2190</v>
      </c>
      <c r="Q335" s="57">
        <v>2.3290384453705478E-4</v>
      </c>
      <c r="R335" s="58">
        <v>1037.908602648128</v>
      </c>
      <c r="S335" s="58">
        <v>953.32236057609691</v>
      </c>
      <c r="T335" s="58">
        <v>875.62962755641718</v>
      </c>
      <c r="U335" s="58">
        <v>804.26860457909879</v>
      </c>
      <c r="V335" s="58">
        <v>738.72327746234703</v>
      </c>
      <c r="W335" s="60">
        <v>678.51968553503536</v>
      </c>
      <c r="X335" s="59">
        <f t="shared" si="36"/>
        <v>1.6662347199999998</v>
      </c>
      <c r="Y335" s="59">
        <f t="shared" si="37"/>
        <v>1.530441902583181</v>
      </c>
      <c r="Z335" s="59">
        <f t="shared" si="38"/>
        <v>1.4057157668533202</v>
      </c>
      <c r="AA335" s="59">
        <f t="shared" si="39"/>
        <v>1.2911544135355495</v>
      </c>
      <c r="AB335" s="59">
        <f t="shared" si="40"/>
        <v>1.1859294452704825</v>
      </c>
      <c r="AC335" s="59">
        <f t="shared" si="41"/>
        <v>1.089279976442439</v>
      </c>
      <c r="AD335" s="59">
        <f t="shared" si="42"/>
        <v>1.0005071311875731</v>
      </c>
    </row>
    <row r="336" spans="1:30" x14ac:dyDescent="0.25">
      <c r="A336" s="52" t="s">
        <v>1131</v>
      </c>
      <c r="B336" s="53">
        <v>40516</v>
      </c>
      <c r="C336" s="54">
        <v>4301350136</v>
      </c>
      <c r="D336" s="55">
        <v>277</v>
      </c>
      <c r="E336" s="55">
        <v>1132</v>
      </c>
      <c r="F336" s="55" t="s">
        <v>18</v>
      </c>
      <c r="G336" s="55" t="s">
        <v>32</v>
      </c>
      <c r="H336" s="55">
        <v>40.083860000000001</v>
      </c>
      <c r="I336" s="56">
        <v>-110.13105</v>
      </c>
      <c r="J336" s="54">
        <v>1132</v>
      </c>
      <c r="K336" s="55">
        <v>365</v>
      </c>
      <c r="L336" s="55">
        <v>730</v>
      </c>
      <c r="M336" s="55">
        <v>1095</v>
      </c>
      <c r="N336" s="55">
        <v>1460</v>
      </c>
      <c r="O336" s="55">
        <v>1825</v>
      </c>
      <c r="P336" s="55">
        <v>2190</v>
      </c>
      <c r="Q336" s="57">
        <v>2.3290384453705478E-4</v>
      </c>
      <c r="R336" s="58">
        <v>1039.7456090244962</v>
      </c>
      <c r="S336" s="58">
        <v>955.00965678950593</v>
      </c>
      <c r="T336" s="58">
        <v>877.17941450784451</v>
      </c>
      <c r="U336" s="58">
        <v>805.69208883499107</v>
      </c>
      <c r="V336" s="58">
        <v>740.03075228971397</v>
      </c>
      <c r="W336" s="60">
        <v>679.72060533244246</v>
      </c>
      <c r="X336" s="59">
        <f t="shared" si="36"/>
        <v>1.6691838079999999</v>
      </c>
      <c r="Y336" s="59">
        <f t="shared" si="37"/>
        <v>1.5331506493134166</v>
      </c>
      <c r="Z336" s="59">
        <f t="shared" si="38"/>
        <v>1.4082037593610253</v>
      </c>
      <c r="AA336" s="59">
        <f t="shared" si="39"/>
        <v>1.293439642586055</v>
      </c>
      <c r="AB336" s="59">
        <f t="shared" si="40"/>
        <v>1.1880284354391031</v>
      </c>
      <c r="AC336" s="59">
        <f t="shared" si="41"/>
        <v>1.091207905604284</v>
      </c>
      <c r="AD336" s="59">
        <f t="shared" si="42"/>
        <v>1.0022779402693209</v>
      </c>
    </row>
    <row r="337" spans="1:30" x14ac:dyDescent="0.25">
      <c r="A337" s="52" t="s">
        <v>1172</v>
      </c>
      <c r="B337" s="53">
        <v>40557</v>
      </c>
      <c r="C337" s="54">
        <v>4301334186</v>
      </c>
      <c r="D337" s="55">
        <v>342</v>
      </c>
      <c r="E337" s="55">
        <v>1133</v>
      </c>
      <c r="F337" s="55" t="s">
        <v>18</v>
      </c>
      <c r="G337" s="55" t="s">
        <v>32</v>
      </c>
      <c r="H337" s="55">
        <v>40.090989999999898</v>
      </c>
      <c r="I337" s="56">
        <v>-110.15514</v>
      </c>
      <c r="J337" s="54">
        <v>1133</v>
      </c>
      <c r="K337" s="55">
        <v>365</v>
      </c>
      <c r="L337" s="55">
        <v>730</v>
      </c>
      <c r="M337" s="55">
        <v>1095</v>
      </c>
      <c r="N337" s="55">
        <v>1460</v>
      </c>
      <c r="O337" s="55">
        <v>1825</v>
      </c>
      <c r="P337" s="55">
        <v>2190</v>
      </c>
      <c r="Q337" s="57">
        <v>2.3290384453705478E-4</v>
      </c>
      <c r="R337" s="58">
        <v>1040.6641122126805</v>
      </c>
      <c r="S337" s="58">
        <v>955.85330489621037</v>
      </c>
      <c r="T337" s="58">
        <v>877.95430798355812</v>
      </c>
      <c r="U337" s="58">
        <v>806.40383096293715</v>
      </c>
      <c r="V337" s="58">
        <v>740.6844897033975</v>
      </c>
      <c r="W337" s="60">
        <v>680.32106523114601</v>
      </c>
      <c r="X337" s="59">
        <f t="shared" si="36"/>
        <v>1.670658352</v>
      </c>
      <c r="Y337" s="59">
        <f t="shared" si="37"/>
        <v>1.5345050226785346</v>
      </c>
      <c r="Z337" s="59">
        <f t="shared" si="38"/>
        <v>1.4094477556148777</v>
      </c>
      <c r="AA337" s="59">
        <f t="shared" si="39"/>
        <v>1.2945822571113077</v>
      </c>
      <c r="AB337" s="59">
        <f t="shared" si="40"/>
        <v>1.1890779305234132</v>
      </c>
      <c r="AC337" s="59">
        <f t="shared" si="41"/>
        <v>1.0921718701852066</v>
      </c>
      <c r="AD337" s="59">
        <f t="shared" si="42"/>
        <v>1.0031633448101949</v>
      </c>
    </row>
    <row r="338" spans="1:30" x14ac:dyDescent="0.25">
      <c r="A338" s="52" t="s">
        <v>433</v>
      </c>
      <c r="B338" s="53">
        <v>38736</v>
      </c>
      <c r="C338" s="54">
        <v>4301332612</v>
      </c>
      <c r="D338" s="55">
        <v>318</v>
      </c>
      <c r="E338" s="55">
        <v>1141</v>
      </c>
      <c r="F338" s="55" t="s">
        <v>18</v>
      </c>
      <c r="G338" s="55" t="s">
        <v>32</v>
      </c>
      <c r="H338" s="55">
        <v>40.021070000000002</v>
      </c>
      <c r="I338" s="56">
        <v>-110.09953</v>
      </c>
      <c r="J338" s="54">
        <v>1141</v>
      </c>
      <c r="K338" s="55">
        <v>365</v>
      </c>
      <c r="L338" s="55">
        <v>730</v>
      </c>
      <c r="M338" s="55">
        <v>1095</v>
      </c>
      <c r="N338" s="55">
        <v>1460</v>
      </c>
      <c r="O338" s="55">
        <v>1825</v>
      </c>
      <c r="P338" s="55">
        <v>2190</v>
      </c>
      <c r="Q338" s="57">
        <v>2.3290384453705478E-4</v>
      </c>
      <c r="R338" s="58">
        <v>1048.012137718154</v>
      </c>
      <c r="S338" s="58">
        <v>962.60248974984654</v>
      </c>
      <c r="T338" s="58">
        <v>884.15345578926724</v>
      </c>
      <c r="U338" s="58">
        <v>812.09776798650591</v>
      </c>
      <c r="V338" s="58">
        <v>745.9143890128654</v>
      </c>
      <c r="W338" s="60">
        <v>685.12474442077462</v>
      </c>
      <c r="X338" s="59">
        <f t="shared" si="36"/>
        <v>1.682454704</v>
      </c>
      <c r="Y338" s="59">
        <f t="shared" si="37"/>
        <v>1.5453400095994776</v>
      </c>
      <c r="Z338" s="59">
        <f t="shared" si="38"/>
        <v>1.4193997256456976</v>
      </c>
      <c r="AA338" s="59">
        <f t="shared" si="39"/>
        <v>1.3037231733133292</v>
      </c>
      <c r="AB338" s="59">
        <f t="shared" si="40"/>
        <v>1.1974738911978944</v>
      </c>
      <c r="AC338" s="59">
        <f t="shared" si="41"/>
        <v>1.0998835868325865</v>
      </c>
      <c r="AD338" s="59">
        <f t="shared" si="42"/>
        <v>1.0102465811371866</v>
      </c>
    </row>
    <row r="339" spans="1:30" x14ac:dyDescent="0.25">
      <c r="A339" s="52" t="s">
        <v>844</v>
      </c>
      <c r="B339" s="53">
        <v>40098</v>
      </c>
      <c r="C339" s="54">
        <v>4304750657</v>
      </c>
      <c r="D339" s="55">
        <v>307</v>
      </c>
      <c r="E339" s="55">
        <v>1146</v>
      </c>
      <c r="F339" s="55" t="s">
        <v>18</v>
      </c>
      <c r="G339" s="55" t="s">
        <v>19</v>
      </c>
      <c r="H339" s="55">
        <v>40.114400000000003</v>
      </c>
      <c r="I339" s="56">
        <v>-109.94286</v>
      </c>
      <c r="J339" s="54">
        <v>1146</v>
      </c>
      <c r="K339" s="55">
        <v>365</v>
      </c>
      <c r="L339" s="55">
        <v>730</v>
      </c>
      <c r="M339" s="55">
        <v>1095</v>
      </c>
      <c r="N339" s="55">
        <v>1460</v>
      </c>
      <c r="O339" s="55">
        <v>1825</v>
      </c>
      <c r="P339" s="55">
        <v>2190</v>
      </c>
      <c r="Q339" s="57">
        <v>2.3290384453705478E-4</v>
      </c>
      <c r="R339" s="58">
        <v>1052.6046536590748</v>
      </c>
      <c r="S339" s="58">
        <v>966.82073028336902</v>
      </c>
      <c r="T339" s="58">
        <v>888.02792316783552</v>
      </c>
      <c r="U339" s="58">
        <v>815.65647862623644</v>
      </c>
      <c r="V339" s="58">
        <v>749.18307608128293</v>
      </c>
      <c r="W339" s="60">
        <v>688.12704391429247</v>
      </c>
      <c r="X339" s="59">
        <f t="shared" si="36"/>
        <v>1.689827424</v>
      </c>
      <c r="Y339" s="59">
        <f t="shared" si="37"/>
        <v>1.5521118764250668</v>
      </c>
      <c r="Z339" s="59">
        <f t="shared" si="38"/>
        <v>1.4256197069149601</v>
      </c>
      <c r="AA339" s="59">
        <f t="shared" si="39"/>
        <v>1.3094362459395927</v>
      </c>
      <c r="AB339" s="59">
        <f t="shared" si="40"/>
        <v>1.2027213666194452</v>
      </c>
      <c r="AC339" s="59">
        <f t="shared" si="41"/>
        <v>1.1047034097371993</v>
      </c>
      <c r="AD339" s="59">
        <f t="shared" si="42"/>
        <v>1.0146736038415565</v>
      </c>
    </row>
    <row r="340" spans="1:30" x14ac:dyDescent="0.25">
      <c r="A340" s="52" t="s">
        <v>542</v>
      </c>
      <c r="B340" s="53">
        <v>39225</v>
      </c>
      <c r="C340" s="54">
        <v>4301332650</v>
      </c>
      <c r="D340" s="55">
        <v>329</v>
      </c>
      <c r="E340" s="55">
        <v>1149</v>
      </c>
      <c r="F340" s="55" t="s">
        <v>18</v>
      </c>
      <c r="G340" s="55" t="s">
        <v>32</v>
      </c>
      <c r="H340" s="55">
        <v>40.025210000000001</v>
      </c>
      <c r="I340" s="56">
        <v>-110.07595000000001</v>
      </c>
      <c r="J340" s="54">
        <v>1149</v>
      </c>
      <c r="K340" s="55">
        <v>365</v>
      </c>
      <c r="L340" s="55">
        <v>730</v>
      </c>
      <c r="M340" s="55">
        <v>1095</v>
      </c>
      <c r="N340" s="55">
        <v>1460</v>
      </c>
      <c r="O340" s="55">
        <v>1825</v>
      </c>
      <c r="P340" s="55">
        <v>2190</v>
      </c>
      <c r="Q340" s="57">
        <v>2.3290384453705478E-4</v>
      </c>
      <c r="R340" s="58">
        <v>1055.3601632236273</v>
      </c>
      <c r="S340" s="58">
        <v>969.35167460348259</v>
      </c>
      <c r="T340" s="58">
        <v>890.35260359497647</v>
      </c>
      <c r="U340" s="58">
        <v>817.79170501007479</v>
      </c>
      <c r="V340" s="58">
        <v>751.14428832233341</v>
      </c>
      <c r="W340" s="60">
        <v>689.92842361040323</v>
      </c>
      <c r="X340" s="59">
        <f t="shared" si="36"/>
        <v>1.6942510559999999</v>
      </c>
      <c r="Y340" s="59">
        <f t="shared" si="37"/>
        <v>1.5561749965204201</v>
      </c>
      <c r="Z340" s="59">
        <f t="shared" si="38"/>
        <v>1.4293516956765175</v>
      </c>
      <c r="AA340" s="59">
        <f t="shared" si="39"/>
        <v>1.3128640895153509</v>
      </c>
      <c r="AB340" s="59">
        <f t="shared" si="40"/>
        <v>1.2058698518723756</v>
      </c>
      <c r="AC340" s="59">
        <f t="shared" si="41"/>
        <v>1.1075953034799668</v>
      </c>
      <c r="AD340" s="59">
        <f t="shared" si="42"/>
        <v>1.0173298174641783</v>
      </c>
    </row>
    <row r="341" spans="1:30" x14ac:dyDescent="0.25">
      <c r="A341" s="52" t="s">
        <v>159</v>
      </c>
      <c r="B341" s="53">
        <v>31045</v>
      </c>
      <c r="C341" s="54">
        <v>4301330995</v>
      </c>
      <c r="D341" s="55">
        <v>250</v>
      </c>
      <c r="E341" s="55">
        <v>1150</v>
      </c>
      <c r="F341" s="55" t="s">
        <v>18</v>
      </c>
      <c r="G341" s="55" t="s">
        <v>32</v>
      </c>
      <c r="H341" s="55">
        <v>40.34131</v>
      </c>
      <c r="I341" s="56">
        <v>-110.05377</v>
      </c>
      <c r="J341" s="54">
        <v>1150</v>
      </c>
      <c r="K341" s="55">
        <v>365</v>
      </c>
      <c r="L341" s="55">
        <v>730</v>
      </c>
      <c r="M341" s="55">
        <v>1095</v>
      </c>
      <c r="N341" s="55">
        <v>1460</v>
      </c>
      <c r="O341" s="55">
        <v>1825</v>
      </c>
      <c r="P341" s="55">
        <v>2190</v>
      </c>
      <c r="Q341" s="57">
        <v>2.3290384453705478E-4</v>
      </c>
      <c r="R341" s="58">
        <v>1056.2786664118116</v>
      </c>
      <c r="S341" s="58">
        <v>970.19532271018704</v>
      </c>
      <c r="T341" s="58">
        <v>891.12749707069008</v>
      </c>
      <c r="U341" s="58">
        <v>818.50344713802087</v>
      </c>
      <c r="V341" s="58">
        <v>751.79802573601683</v>
      </c>
      <c r="W341" s="60">
        <v>690.52888350910678</v>
      </c>
      <c r="X341" s="59">
        <f t="shared" si="36"/>
        <v>1.6957255999999998</v>
      </c>
      <c r="Y341" s="59">
        <f t="shared" si="37"/>
        <v>1.5575293698855384</v>
      </c>
      <c r="Z341" s="59">
        <f t="shared" si="38"/>
        <v>1.43059569193037</v>
      </c>
      <c r="AA341" s="59">
        <f t="shared" si="39"/>
        <v>1.3140067040406036</v>
      </c>
      <c r="AB341" s="59">
        <f t="shared" si="40"/>
        <v>1.2069193469566859</v>
      </c>
      <c r="AC341" s="59">
        <f t="shared" si="41"/>
        <v>1.1085592680608891</v>
      </c>
      <c r="AD341" s="59">
        <f t="shared" si="42"/>
        <v>1.0182152220050522</v>
      </c>
    </row>
    <row r="342" spans="1:30" x14ac:dyDescent="0.25">
      <c r="A342" s="52" t="s">
        <v>1257</v>
      </c>
      <c r="B342" s="53">
        <v>40657</v>
      </c>
      <c r="C342" s="54">
        <v>4301350026</v>
      </c>
      <c r="D342" s="55">
        <v>366</v>
      </c>
      <c r="E342" s="55">
        <v>1164</v>
      </c>
      <c r="F342" s="55" t="s">
        <v>18</v>
      </c>
      <c r="G342" s="55" t="s">
        <v>32</v>
      </c>
      <c r="H342" s="55">
        <v>40.094270000000002</v>
      </c>
      <c r="I342" s="56">
        <v>-110.17794000000001</v>
      </c>
      <c r="J342" s="54">
        <v>1164</v>
      </c>
      <c r="K342" s="55">
        <v>365</v>
      </c>
      <c r="L342" s="55">
        <v>730</v>
      </c>
      <c r="M342" s="55">
        <v>1095</v>
      </c>
      <c r="N342" s="55">
        <v>1460</v>
      </c>
      <c r="O342" s="55">
        <v>1825</v>
      </c>
      <c r="P342" s="55">
        <v>2190</v>
      </c>
      <c r="Q342" s="57">
        <v>2.3290384453705478E-4</v>
      </c>
      <c r="R342" s="58">
        <v>1069.1377110463902</v>
      </c>
      <c r="S342" s="58">
        <v>982.00639620405025</v>
      </c>
      <c r="T342" s="58">
        <v>901.97600573068109</v>
      </c>
      <c r="U342" s="58">
        <v>828.46783692926635</v>
      </c>
      <c r="V342" s="58">
        <v>760.95034952758579</v>
      </c>
      <c r="W342" s="60">
        <v>698.93532209095679</v>
      </c>
      <c r="X342" s="59">
        <f t="shared" si="36"/>
        <v>1.7163692159999999</v>
      </c>
      <c r="Y342" s="59">
        <f t="shared" si="37"/>
        <v>1.5764905969971883</v>
      </c>
      <c r="Z342" s="59">
        <f t="shared" si="38"/>
        <v>1.448011639484305</v>
      </c>
      <c r="AA342" s="59">
        <f t="shared" si="39"/>
        <v>1.3300033073941413</v>
      </c>
      <c r="AB342" s="59">
        <f t="shared" si="40"/>
        <v>1.221612278137028</v>
      </c>
      <c r="AC342" s="59">
        <f t="shared" si="41"/>
        <v>1.1220547721938043</v>
      </c>
      <c r="AD342" s="59">
        <f t="shared" si="42"/>
        <v>1.0306108855772877</v>
      </c>
    </row>
    <row r="343" spans="1:30" x14ac:dyDescent="0.25">
      <c r="A343" s="52" t="s">
        <v>573</v>
      </c>
      <c r="B343" s="53">
        <v>39269</v>
      </c>
      <c r="C343" s="54">
        <v>4301332913</v>
      </c>
      <c r="D343" s="55">
        <v>366</v>
      </c>
      <c r="E343" s="55">
        <v>1171</v>
      </c>
      <c r="F343" s="55" t="s">
        <v>18</v>
      </c>
      <c r="G343" s="55" t="s">
        <v>32</v>
      </c>
      <c r="H343" s="55">
        <v>39.99597</v>
      </c>
      <c r="I343" s="56">
        <v>-110.19197</v>
      </c>
      <c r="J343" s="54">
        <v>1171</v>
      </c>
      <c r="K343" s="55">
        <v>365</v>
      </c>
      <c r="L343" s="55">
        <v>730</v>
      </c>
      <c r="M343" s="55">
        <v>1095</v>
      </c>
      <c r="N343" s="55">
        <v>1460</v>
      </c>
      <c r="O343" s="55">
        <v>1825</v>
      </c>
      <c r="P343" s="55">
        <v>2190</v>
      </c>
      <c r="Q343" s="57">
        <v>2.3290384453705478E-4</v>
      </c>
      <c r="R343" s="58">
        <v>1075.5672333636794</v>
      </c>
      <c r="S343" s="58">
        <v>987.91193295098185</v>
      </c>
      <c r="T343" s="58">
        <v>907.4002600606766</v>
      </c>
      <c r="U343" s="58">
        <v>833.45003182488915</v>
      </c>
      <c r="V343" s="58">
        <v>765.52651142337015</v>
      </c>
      <c r="W343" s="60">
        <v>703.13854138188174</v>
      </c>
      <c r="X343" s="59">
        <f t="shared" si="36"/>
        <v>1.726691024</v>
      </c>
      <c r="Y343" s="59">
        <f t="shared" si="37"/>
        <v>1.5859712105530133</v>
      </c>
      <c r="Z343" s="59">
        <f t="shared" si="38"/>
        <v>1.4567196132612725</v>
      </c>
      <c r="AA343" s="59">
        <f t="shared" si="39"/>
        <v>1.3380016090709104</v>
      </c>
      <c r="AB343" s="59">
        <f t="shared" si="40"/>
        <v>1.2289587437271994</v>
      </c>
      <c r="AC343" s="59">
        <f t="shared" si="41"/>
        <v>1.128802524260262</v>
      </c>
      <c r="AD343" s="59">
        <f t="shared" si="42"/>
        <v>1.0368087173634053</v>
      </c>
    </row>
    <row r="344" spans="1:30" x14ac:dyDescent="0.25">
      <c r="A344" s="52" t="s">
        <v>376</v>
      </c>
      <c r="B344" s="53">
        <v>38225</v>
      </c>
      <c r="C344" s="54">
        <v>4301332396</v>
      </c>
      <c r="D344" s="55">
        <v>290</v>
      </c>
      <c r="E344" s="55">
        <v>1181</v>
      </c>
      <c r="F344" s="55" t="s">
        <v>18</v>
      </c>
      <c r="G344" s="55" t="s">
        <v>32</v>
      </c>
      <c r="H344" s="55">
        <v>40.03687</v>
      </c>
      <c r="I344" s="56">
        <v>-110.19652000000001</v>
      </c>
      <c r="J344" s="54">
        <v>1181</v>
      </c>
      <c r="K344" s="55">
        <v>365</v>
      </c>
      <c r="L344" s="55">
        <v>730</v>
      </c>
      <c r="M344" s="55">
        <v>1095</v>
      </c>
      <c r="N344" s="55">
        <v>1460</v>
      </c>
      <c r="O344" s="55">
        <v>1825</v>
      </c>
      <c r="P344" s="55">
        <v>2190</v>
      </c>
      <c r="Q344" s="57">
        <v>2.3290384453705478E-4</v>
      </c>
      <c r="R344" s="58">
        <v>1084.7522652455214</v>
      </c>
      <c r="S344" s="58">
        <v>996.34841401802692</v>
      </c>
      <c r="T344" s="58">
        <v>915.14919481781305</v>
      </c>
      <c r="U344" s="58">
        <v>840.56745310435019</v>
      </c>
      <c r="V344" s="58">
        <v>772.06388556020511</v>
      </c>
      <c r="W344" s="60">
        <v>709.14314036891744</v>
      </c>
      <c r="X344" s="59">
        <f t="shared" si="36"/>
        <v>1.741436464</v>
      </c>
      <c r="Y344" s="59">
        <f t="shared" si="37"/>
        <v>1.599514944204192</v>
      </c>
      <c r="Z344" s="59">
        <f t="shared" si="38"/>
        <v>1.4691595757997975</v>
      </c>
      <c r="AA344" s="59">
        <f t="shared" si="39"/>
        <v>1.3494277543234372</v>
      </c>
      <c r="AB344" s="59">
        <f t="shared" si="40"/>
        <v>1.239453694570301</v>
      </c>
      <c r="AC344" s="59">
        <f t="shared" si="41"/>
        <v>1.1384421700694871</v>
      </c>
      <c r="AD344" s="59">
        <f t="shared" si="42"/>
        <v>1.0456627627721449</v>
      </c>
    </row>
    <row r="345" spans="1:30" x14ac:dyDescent="0.25">
      <c r="A345" s="52" t="s">
        <v>639</v>
      </c>
      <c r="B345" s="53">
        <v>39458</v>
      </c>
      <c r="C345" s="54">
        <v>4301333384</v>
      </c>
      <c r="D345" s="55">
        <v>366</v>
      </c>
      <c r="E345" s="55">
        <v>1182</v>
      </c>
      <c r="F345" s="55" t="s">
        <v>18</v>
      </c>
      <c r="G345" s="55" t="s">
        <v>32</v>
      </c>
      <c r="H345" s="55">
        <v>40.009239999999899</v>
      </c>
      <c r="I345" s="56">
        <v>-110.32886000000001</v>
      </c>
      <c r="J345" s="54">
        <v>1182</v>
      </c>
      <c r="K345" s="55">
        <v>365</v>
      </c>
      <c r="L345" s="55">
        <v>730</v>
      </c>
      <c r="M345" s="55">
        <v>1095</v>
      </c>
      <c r="N345" s="55">
        <v>1460</v>
      </c>
      <c r="O345" s="55">
        <v>1825</v>
      </c>
      <c r="P345" s="55">
        <v>2190</v>
      </c>
      <c r="Q345" s="57">
        <v>2.3290384453705478E-4</v>
      </c>
      <c r="R345" s="58">
        <v>1085.6707684337055</v>
      </c>
      <c r="S345" s="58">
        <v>997.19206212473148</v>
      </c>
      <c r="T345" s="58">
        <v>915.92408829352667</v>
      </c>
      <c r="U345" s="58">
        <v>841.27919523229627</v>
      </c>
      <c r="V345" s="58">
        <v>772.71762297388864</v>
      </c>
      <c r="W345" s="60">
        <v>709.74360026762099</v>
      </c>
      <c r="X345" s="59">
        <f t="shared" si="36"/>
        <v>1.7429110079999999</v>
      </c>
      <c r="Y345" s="59">
        <f t="shared" si="37"/>
        <v>1.6008693175693096</v>
      </c>
      <c r="Z345" s="59">
        <f t="shared" si="38"/>
        <v>1.4704035720536499</v>
      </c>
      <c r="AA345" s="59">
        <f t="shared" si="39"/>
        <v>1.3505703688486899</v>
      </c>
      <c r="AB345" s="59">
        <f t="shared" si="40"/>
        <v>1.240503189654611</v>
      </c>
      <c r="AC345" s="59">
        <f t="shared" si="41"/>
        <v>1.1394061346504096</v>
      </c>
      <c r="AD345" s="59">
        <f t="shared" si="42"/>
        <v>1.0465481673130188</v>
      </c>
    </row>
    <row r="346" spans="1:30" x14ac:dyDescent="0.25">
      <c r="A346" s="52" t="s">
        <v>533</v>
      </c>
      <c r="B346" s="53">
        <v>39206</v>
      </c>
      <c r="C346" s="54">
        <v>4301333260</v>
      </c>
      <c r="D346" s="55">
        <v>354</v>
      </c>
      <c r="E346" s="55">
        <v>1186</v>
      </c>
      <c r="F346" s="55" t="s">
        <v>18</v>
      </c>
      <c r="G346" s="55" t="s">
        <v>32</v>
      </c>
      <c r="H346" s="55">
        <v>40.09787</v>
      </c>
      <c r="I346" s="56">
        <v>-110.07953000000001</v>
      </c>
      <c r="J346" s="54">
        <v>1186</v>
      </c>
      <c r="K346" s="55">
        <v>365</v>
      </c>
      <c r="L346" s="55">
        <v>730</v>
      </c>
      <c r="M346" s="55">
        <v>1095</v>
      </c>
      <c r="N346" s="55">
        <v>1460</v>
      </c>
      <c r="O346" s="55">
        <v>1825</v>
      </c>
      <c r="P346" s="55">
        <v>2190</v>
      </c>
      <c r="Q346" s="57">
        <v>2.3290384453705478E-4</v>
      </c>
      <c r="R346" s="58">
        <v>1089.3447811864421</v>
      </c>
      <c r="S346" s="58">
        <v>1000.5666545515495</v>
      </c>
      <c r="T346" s="58">
        <v>919.02366219638122</v>
      </c>
      <c r="U346" s="58">
        <v>844.12616374408071</v>
      </c>
      <c r="V346" s="58">
        <v>775.33257262862264</v>
      </c>
      <c r="W346" s="60">
        <v>712.1454398624353</v>
      </c>
      <c r="X346" s="59">
        <f t="shared" si="36"/>
        <v>1.748809184</v>
      </c>
      <c r="Y346" s="59">
        <f t="shared" si="37"/>
        <v>1.606286811029781</v>
      </c>
      <c r="Z346" s="59">
        <f t="shared" si="38"/>
        <v>1.47537955706906</v>
      </c>
      <c r="AA346" s="59">
        <f t="shared" si="39"/>
        <v>1.3551408269497007</v>
      </c>
      <c r="AB346" s="59">
        <f t="shared" si="40"/>
        <v>1.2447011699918518</v>
      </c>
      <c r="AC346" s="59">
        <f t="shared" si="41"/>
        <v>1.1432619929740997</v>
      </c>
      <c r="AD346" s="59">
        <f t="shared" si="42"/>
        <v>1.0500897854765148</v>
      </c>
    </row>
    <row r="347" spans="1:30" x14ac:dyDescent="0.25">
      <c r="A347" s="52" t="s">
        <v>139</v>
      </c>
      <c r="B347" s="53">
        <v>30637</v>
      </c>
      <c r="C347" s="54">
        <v>4301330792</v>
      </c>
      <c r="D347" s="55">
        <v>358</v>
      </c>
      <c r="E347" s="55">
        <v>1189</v>
      </c>
      <c r="F347" s="55" t="s">
        <v>18</v>
      </c>
      <c r="G347" s="55" t="s">
        <v>32</v>
      </c>
      <c r="H347" s="55">
        <v>40.08379</v>
      </c>
      <c r="I347" s="56">
        <v>-110.12636000000001</v>
      </c>
      <c r="J347" s="54">
        <v>1189</v>
      </c>
      <c r="K347" s="55">
        <v>365</v>
      </c>
      <c r="L347" s="55">
        <v>730</v>
      </c>
      <c r="M347" s="55">
        <v>1095</v>
      </c>
      <c r="N347" s="55">
        <v>1460</v>
      </c>
      <c r="O347" s="55">
        <v>1825</v>
      </c>
      <c r="P347" s="55">
        <v>2190</v>
      </c>
      <c r="Q347" s="57">
        <v>2.3290384453705478E-4</v>
      </c>
      <c r="R347" s="58">
        <v>1092.1002907509946</v>
      </c>
      <c r="S347" s="58">
        <v>1003.097598871663</v>
      </c>
      <c r="T347" s="58">
        <v>921.34834262352217</v>
      </c>
      <c r="U347" s="58">
        <v>846.26139012791896</v>
      </c>
      <c r="V347" s="58">
        <v>777.29378486967312</v>
      </c>
      <c r="W347" s="60">
        <v>713.94681955854605</v>
      </c>
      <c r="X347" s="59">
        <f t="shared" si="36"/>
        <v>1.7532328159999999</v>
      </c>
      <c r="Y347" s="59">
        <f t="shared" si="37"/>
        <v>1.6103499311251346</v>
      </c>
      <c r="Z347" s="59">
        <f t="shared" si="38"/>
        <v>1.4791115458306174</v>
      </c>
      <c r="AA347" s="59">
        <f t="shared" si="39"/>
        <v>1.3585686705254589</v>
      </c>
      <c r="AB347" s="59">
        <f t="shared" si="40"/>
        <v>1.247849655244782</v>
      </c>
      <c r="AC347" s="59">
        <f t="shared" si="41"/>
        <v>1.1461538867168672</v>
      </c>
      <c r="AD347" s="59">
        <f t="shared" si="42"/>
        <v>1.0527459990991368</v>
      </c>
    </row>
    <row r="348" spans="1:30" x14ac:dyDescent="0.25">
      <c r="A348" s="52" t="s">
        <v>491</v>
      </c>
      <c r="B348" s="53">
        <v>39036</v>
      </c>
      <c r="C348" s="54">
        <v>4301333028</v>
      </c>
      <c r="D348" s="55">
        <v>256</v>
      </c>
      <c r="E348" s="55">
        <v>1189</v>
      </c>
      <c r="F348" s="55" t="s">
        <v>18</v>
      </c>
      <c r="G348" s="55" t="s">
        <v>32</v>
      </c>
      <c r="H348" s="55">
        <v>40.036290000000001</v>
      </c>
      <c r="I348" s="56">
        <v>-110.13621000000001</v>
      </c>
      <c r="J348" s="54">
        <v>1189</v>
      </c>
      <c r="K348" s="55">
        <v>365</v>
      </c>
      <c r="L348" s="55">
        <v>730</v>
      </c>
      <c r="M348" s="55">
        <v>1095</v>
      </c>
      <c r="N348" s="55">
        <v>1460</v>
      </c>
      <c r="O348" s="55">
        <v>1825</v>
      </c>
      <c r="P348" s="55">
        <v>2190</v>
      </c>
      <c r="Q348" s="57">
        <v>2.3290384453705478E-4</v>
      </c>
      <c r="R348" s="58">
        <v>1092.1002907509946</v>
      </c>
      <c r="S348" s="58">
        <v>1003.097598871663</v>
      </c>
      <c r="T348" s="58">
        <v>921.34834262352217</v>
      </c>
      <c r="U348" s="58">
        <v>846.26139012791896</v>
      </c>
      <c r="V348" s="58">
        <v>777.29378486967312</v>
      </c>
      <c r="W348" s="60">
        <v>713.94681955854605</v>
      </c>
      <c r="X348" s="59">
        <f t="shared" si="36"/>
        <v>1.7532328159999999</v>
      </c>
      <c r="Y348" s="59">
        <f t="shared" si="37"/>
        <v>1.6103499311251346</v>
      </c>
      <c r="Z348" s="59">
        <f t="shared" si="38"/>
        <v>1.4791115458306174</v>
      </c>
      <c r="AA348" s="59">
        <f t="shared" si="39"/>
        <v>1.3585686705254589</v>
      </c>
      <c r="AB348" s="59">
        <f t="shared" si="40"/>
        <v>1.247849655244782</v>
      </c>
      <c r="AC348" s="59">
        <f t="shared" si="41"/>
        <v>1.1461538867168672</v>
      </c>
      <c r="AD348" s="59">
        <f t="shared" si="42"/>
        <v>1.0527459990991368</v>
      </c>
    </row>
    <row r="349" spans="1:30" x14ac:dyDescent="0.25">
      <c r="A349" s="52" t="s">
        <v>169</v>
      </c>
      <c r="B349" s="53">
        <v>31177</v>
      </c>
      <c r="C349" s="54">
        <v>4301331036</v>
      </c>
      <c r="D349" s="55">
        <v>192</v>
      </c>
      <c r="E349" s="55">
        <v>1193</v>
      </c>
      <c r="F349" s="55" t="s">
        <v>18</v>
      </c>
      <c r="G349" s="55" t="s">
        <v>32</v>
      </c>
      <c r="H349" s="55">
        <v>40.2677499999999</v>
      </c>
      <c r="I349" s="56">
        <v>-110.4776</v>
      </c>
      <c r="J349" s="54">
        <v>1193</v>
      </c>
      <c r="K349" s="55">
        <v>365</v>
      </c>
      <c r="L349" s="55">
        <v>730</v>
      </c>
      <c r="M349" s="55">
        <v>1095</v>
      </c>
      <c r="N349" s="55">
        <v>1460</v>
      </c>
      <c r="O349" s="55">
        <v>1825</v>
      </c>
      <c r="P349" s="55">
        <v>2190</v>
      </c>
      <c r="Q349" s="57">
        <v>2.3290384453705478E-4</v>
      </c>
      <c r="R349" s="58">
        <v>1095.7743035037315</v>
      </c>
      <c r="S349" s="58">
        <v>1006.472191298481</v>
      </c>
      <c r="T349" s="58">
        <v>924.44791652637673</v>
      </c>
      <c r="U349" s="58">
        <v>849.1083586397034</v>
      </c>
      <c r="V349" s="58">
        <v>779.90873452440701</v>
      </c>
      <c r="W349" s="60">
        <v>716.34865915336024</v>
      </c>
      <c r="X349" s="59">
        <f t="shared" si="36"/>
        <v>1.759130992</v>
      </c>
      <c r="Y349" s="59">
        <f t="shared" si="37"/>
        <v>1.6157674245856062</v>
      </c>
      <c r="Z349" s="59">
        <f t="shared" si="38"/>
        <v>1.4840875308460273</v>
      </c>
      <c r="AA349" s="59">
        <f t="shared" si="39"/>
        <v>1.3631391286264696</v>
      </c>
      <c r="AB349" s="59">
        <f t="shared" si="40"/>
        <v>1.2520476355820227</v>
      </c>
      <c r="AC349" s="59">
        <f t="shared" si="41"/>
        <v>1.1500097450405571</v>
      </c>
      <c r="AD349" s="59">
        <f t="shared" si="42"/>
        <v>1.0562876172626323</v>
      </c>
    </row>
    <row r="350" spans="1:30" x14ac:dyDescent="0.25">
      <c r="A350" s="52" t="s">
        <v>539</v>
      </c>
      <c r="B350" s="53">
        <v>39220</v>
      </c>
      <c r="C350" s="54">
        <v>4301333054</v>
      </c>
      <c r="D350" s="55">
        <v>214</v>
      </c>
      <c r="E350" s="55">
        <v>1195</v>
      </c>
      <c r="F350" s="55" t="s">
        <v>18</v>
      </c>
      <c r="G350" s="55" t="s">
        <v>32</v>
      </c>
      <c r="H350" s="55">
        <v>40.040059999999897</v>
      </c>
      <c r="I350" s="56">
        <v>-110.12136</v>
      </c>
      <c r="J350" s="54">
        <v>1195</v>
      </c>
      <c r="K350" s="55">
        <v>365</v>
      </c>
      <c r="L350" s="55">
        <v>730</v>
      </c>
      <c r="M350" s="55">
        <v>1095</v>
      </c>
      <c r="N350" s="55">
        <v>1460</v>
      </c>
      <c r="O350" s="55">
        <v>1825</v>
      </c>
      <c r="P350" s="55">
        <v>2190</v>
      </c>
      <c r="Q350" s="57">
        <v>2.3290384453705478E-4</v>
      </c>
      <c r="R350" s="58">
        <v>1097.6113098801</v>
      </c>
      <c r="S350" s="58">
        <v>1008.1594875118901</v>
      </c>
      <c r="T350" s="58">
        <v>925.99770347780407</v>
      </c>
      <c r="U350" s="58">
        <v>850.53184289559567</v>
      </c>
      <c r="V350" s="58">
        <v>781.21620935177407</v>
      </c>
      <c r="W350" s="60">
        <v>717.54957895076745</v>
      </c>
      <c r="X350" s="59">
        <f t="shared" si="36"/>
        <v>1.7620800799999998</v>
      </c>
      <c r="Y350" s="59">
        <f t="shared" si="37"/>
        <v>1.618476171315842</v>
      </c>
      <c r="Z350" s="59">
        <f t="shared" si="38"/>
        <v>1.4865755233537326</v>
      </c>
      <c r="AA350" s="59">
        <f t="shared" si="39"/>
        <v>1.3654243576769751</v>
      </c>
      <c r="AB350" s="59">
        <f t="shared" si="40"/>
        <v>1.2541466257506433</v>
      </c>
      <c r="AC350" s="59">
        <f t="shared" si="41"/>
        <v>1.1519376742024023</v>
      </c>
      <c r="AD350" s="59">
        <f t="shared" si="42"/>
        <v>1.0580584263443804</v>
      </c>
    </row>
    <row r="351" spans="1:30" x14ac:dyDescent="0.25">
      <c r="A351" s="52" t="s">
        <v>1052</v>
      </c>
      <c r="B351" s="53">
        <v>40433</v>
      </c>
      <c r="C351" s="54">
        <v>4301331888</v>
      </c>
      <c r="D351" s="55">
        <v>330</v>
      </c>
      <c r="E351" s="55">
        <v>1197</v>
      </c>
      <c r="F351" s="55" t="s">
        <v>18</v>
      </c>
      <c r="G351" s="55" t="s">
        <v>32</v>
      </c>
      <c r="H351" s="55">
        <v>39.963720000000002</v>
      </c>
      <c r="I351" s="56">
        <v>-110.18243</v>
      </c>
      <c r="J351" s="54">
        <v>1197</v>
      </c>
      <c r="K351" s="55">
        <v>365</v>
      </c>
      <c r="L351" s="55">
        <v>730</v>
      </c>
      <c r="M351" s="55">
        <v>1095</v>
      </c>
      <c r="N351" s="55">
        <v>1460</v>
      </c>
      <c r="O351" s="55">
        <v>1825</v>
      </c>
      <c r="P351" s="55">
        <v>2190</v>
      </c>
      <c r="Q351" s="57">
        <v>2.3290384453705478E-4</v>
      </c>
      <c r="R351" s="58">
        <v>1099.4483162564682</v>
      </c>
      <c r="S351" s="58">
        <v>1009.8467837252991</v>
      </c>
      <c r="T351" s="58">
        <v>927.54749042923129</v>
      </c>
      <c r="U351" s="58">
        <v>851.95532715148784</v>
      </c>
      <c r="V351" s="58">
        <v>782.52368417914101</v>
      </c>
      <c r="W351" s="60">
        <v>718.75049874817455</v>
      </c>
      <c r="X351" s="59">
        <f t="shared" si="36"/>
        <v>1.7650291679999999</v>
      </c>
      <c r="Y351" s="59">
        <f t="shared" si="37"/>
        <v>1.6211849180460776</v>
      </c>
      <c r="Z351" s="59">
        <f t="shared" si="38"/>
        <v>1.4890635158614374</v>
      </c>
      <c r="AA351" s="59">
        <f t="shared" si="39"/>
        <v>1.3677095867274804</v>
      </c>
      <c r="AB351" s="59">
        <f t="shared" si="40"/>
        <v>1.2562456159192634</v>
      </c>
      <c r="AC351" s="59">
        <f t="shared" si="41"/>
        <v>1.1538656033642474</v>
      </c>
      <c r="AD351" s="59">
        <f t="shared" si="42"/>
        <v>1.0598292354261283</v>
      </c>
    </row>
    <row r="352" spans="1:30" x14ac:dyDescent="0.25">
      <c r="A352" s="52" t="s">
        <v>658</v>
      </c>
      <c r="B352" s="53">
        <v>39519</v>
      </c>
      <c r="C352" s="54">
        <v>4301333181</v>
      </c>
      <c r="D352" s="55">
        <v>294</v>
      </c>
      <c r="E352" s="55">
        <v>1203</v>
      </c>
      <c r="F352" s="55" t="s">
        <v>18</v>
      </c>
      <c r="G352" s="55" t="s">
        <v>32</v>
      </c>
      <c r="H352" s="55">
        <v>40.010919999999899</v>
      </c>
      <c r="I352" s="56">
        <v>-110.08851</v>
      </c>
      <c r="J352" s="54">
        <v>1203</v>
      </c>
      <c r="K352" s="55">
        <v>365</v>
      </c>
      <c r="L352" s="55">
        <v>730</v>
      </c>
      <c r="M352" s="55">
        <v>1095</v>
      </c>
      <c r="N352" s="55">
        <v>1460</v>
      </c>
      <c r="O352" s="55">
        <v>1825</v>
      </c>
      <c r="P352" s="55">
        <v>2190</v>
      </c>
      <c r="Q352" s="57">
        <v>2.3290384453705478E-4</v>
      </c>
      <c r="R352" s="58">
        <v>1104.9593353855732</v>
      </c>
      <c r="S352" s="58">
        <v>1014.9086723655262</v>
      </c>
      <c r="T352" s="58">
        <v>932.19685128351318</v>
      </c>
      <c r="U352" s="58">
        <v>856.22577991916444</v>
      </c>
      <c r="V352" s="58">
        <v>786.44610866124196</v>
      </c>
      <c r="W352" s="60">
        <v>722.35325814039606</v>
      </c>
      <c r="X352" s="59">
        <f t="shared" si="36"/>
        <v>1.773876432</v>
      </c>
      <c r="Y352" s="59">
        <f t="shared" si="37"/>
        <v>1.6293111582367847</v>
      </c>
      <c r="Z352" s="59">
        <f t="shared" si="38"/>
        <v>1.4965274933845523</v>
      </c>
      <c r="AA352" s="59">
        <f t="shared" si="39"/>
        <v>1.3745652738789966</v>
      </c>
      <c r="AB352" s="59">
        <f t="shared" si="40"/>
        <v>1.2625425864251243</v>
      </c>
      <c r="AC352" s="59">
        <f t="shared" si="41"/>
        <v>1.1596493908497822</v>
      </c>
      <c r="AD352" s="59">
        <f t="shared" si="42"/>
        <v>1.0651416626713721</v>
      </c>
    </row>
    <row r="353" spans="1:30" x14ac:dyDescent="0.25">
      <c r="A353" s="52" t="s">
        <v>503</v>
      </c>
      <c r="B353" s="53">
        <v>39077</v>
      </c>
      <c r="C353" s="54">
        <v>4301333251</v>
      </c>
      <c r="D353" s="55">
        <v>316</v>
      </c>
      <c r="E353" s="55">
        <v>1205</v>
      </c>
      <c r="F353" s="55" t="s">
        <v>18</v>
      </c>
      <c r="G353" s="55" t="s">
        <v>32</v>
      </c>
      <c r="H353" s="55">
        <v>40.09028</v>
      </c>
      <c r="I353" s="56">
        <v>-110.06958</v>
      </c>
      <c r="J353" s="54">
        <v>1205</v>
      </c>
      <c r="K353" s="55">
        <v>365</v>
      </c>
      <c r="L353" s="55">
        <v>730</v>
      </c>
      <c r="M353" s="55">
        <v>1095</v>
      </c>
      <c r="N353" s="55">
        <v>1460</v>
      </c>
      <c r="O353" s="55">
        <v>1825</v>
      </c>
      <c r="P353" s="55">
        <v>2190</v>
      </c>
      <c r="Q353" s="57">
        <v>2.3290384453705478E-4</v>
      </c>
      <c r="R353" s="58">
        <v>1106.7963417619417</v>
      </c>
      <c r="S353" s="58">
        <v>1016.5959685789352</v>
      </c>
      <c r="T353" s="58">
        <v>933.74663823494041</v>
      </c>
      <c r="U353" s="58">
        <v>857.64926417505671</v>
      </c>
      <c r="V353" s="58">
        <v>787.75358348860891</v>
      </c>
      <c r="W353" s="60">
        <v>723.55417793780316</v>
      </c>
      <c r="X353" s="59">
        <f t="shared" si="36"/>
        <v>1.7768255199999998</v>
      </c>
      <c r="Y353" s="59">
        <f t="shared" si="37"/>
        <v>1.6320199049670205</v>
      </c>
      <c r="Z353" s="59">
        <f t="shared" si="38"/>
        <v>1.4990154858922573</v>
      </c>
      <c r="AA353" s="59">
        <f t="shared" si="39"/>
        <v>1.376850502929502</v>
      </c>
      <c r="AB353" s="59">
        <f t="shared" si="40"/>
        <v>1.2646415765937449</v>
      </c>
      <c r="AC353" s="59">
        <f t="shared" si="41"/>
        <v>1.1615773200116273</v>
      </c>
      <c r="AD353" s="59">
        <f t="shared" si="42"/>
        <v>1.06691247175312</v>
      </c>
    </row>
    <row r="354" spans="1:30" x14ac:dyDescent="0.25">
      <c r="A354" s="52" t="s">
        <v>587</v>
      </c>
      <c r="B354" s="53">
        <v>39290</v>
      </c>
      <c r="C354" s="54">
        <v>4301333141</v>
      </c>
      <c r="D354" s="55">
        <v>291</v>
      </c>
      <c r="E354" s="55">
        <v>1207</v>
      </c>
      <c r="F354" s="55" t="s">
        <v>18</v>
      </c>
      <c r="G354" s="55" t="s">
        <v>32</v>
      </c>
      <c r="H354" s="55">
        <v>40.01126</v>
      </c>
      <c r="I354" s="56">
        <v>-110.12665</v>
      </c>
      <c r="J354" s="54">
        <v>1207</v>
      </c>
      <c r="K354" s="55">
        <v>365</v>
      </c>
      <c r="L354" s="55">
        <v>730</v>
      </c>
      <c r="M354" s="55">
        <v>1095</v>
      </c>
      <c r="N354" s="55">
        <v>1460</v>
      </c>
      <c r="O354" s="55">
        <v>1825</v>
      </c>
      <c r="P354" s="55">
        <v>2190</v>
      </c>
      <c r="Q354" s="57">
        <v>2.3290384453705478E-4</v>
      </c>
      <c r="R354" s="58">
        <v>1108.6333481383101</v>
      </c>
      <c r="S354" s="58">
        <v>1018.2832647923442</v>
      </c>
      <c r="T354" s="58">
        <v>935.29642518636774</v>
      </c>
      <c r="U354" s="58">
        <v>859.07274843094888</v>
      </c>
      <c r="V354" s="58">
        <v>789.06105831597597</v>
      </c>
      <c r="W354" s="60">
        <v>724.75509773521026</v>
      </c>
      <c r="X354" s="59">
        <f t="shared" si="36"/>
        <v>1.7797746079999999</v>
      </c>
      <c r="Y354" s="59">
        <f t="shared" si="37"/>
        <v>1.6347286516972563</v>
      </c>
      <c r="Z354" s="59">
        <f t="shared" si="38"/>
        <v>1.5015034783999623</v>
      </c>
      <c r="AA354" s="59">
        <f t="shared" si="39"/>
        <v>1.3791357319800073</v>
      </c>
      <c r="AB354" s="59">
        <f t="shared" si="40"/>
        <v>1.266740566762365</v>
      </c>
      <c r="AC354" s="59">
        <f t="shared" si="41"/>
        <v>1.1635052491734725</v>
      </c>
      <c r="AD354" s="59">
        <f t="shared" si="42"/>
        <v>1.0686832808348679</v>
      </c>
    </row>
    <row r="355" spans="1:30" x14ac:dyDescent="0.25">
      <c r="A355" s="52" t="s">
        <v>331</v>
      </c>
      <c r="B355" s="53">
        <v>37018</v>
      </c>
      <c r="C355" s="54">
        <v>4301330843</v>
      </c>
      <c r="D355" s="55">
        <v>364</v>
      </c>
      <c r="E355" s="55">
        <v>1208</v>
      </c>
      <c r="F355" s="55" t="s">
        <v>18</v>
      </c>
      <c r="G355" s="55" t="s">
        <v>32</v>
      </c>
      <c r="H355" s="55">
        <v>40.075920000000004</v>
      </c>
      <c r="I355" s="56">
        <v>-110.0985</v>
      </c>
      <c r="J355" s="54">
        <v>1208</v>
      </c>
      <c r="K355" s="55">
        <v>365</v>
      </c>
      <c r="L355" s="55">
        <v>730</v>
      </c>
      <c r="M355" s="55">
        <v>1095</v>
      </c>
      <c r="N355" s="55">
        <v>1460</v>
      </c>
      <c r="O355" s="55">
        <v>1825</v>
      </c>
      <c r="P355" s="55">
        <v>2190</v>
      </c>
      <c r="Q355" s="57">
        <v>2.3290384453705478E-4</v>
      </c>
      <c r="R355" s="58">
        <v>1109.5518513264942</v>
      </c>
      <c r="S355" s="58">
        <v>1019.1269128990486</v>
      </c>
      <c r="T355" s="58">
        <v>936.07131866208135</v>
      </c>
      <c r="U355" s="58">
        <v>859.78449055889496</v>
      </c>
      <c r="V355" s="58">
        <v>789.7147957296595</v>
      </c>
      <c r="W355" s="60">
        <v>725.35555763391392</v>
      </c>
      <c r="X355" s="59">
        <f t="shared" si="36"/>
        <v>1.781249152</v>
      </c>
      <c r="Y355" s="59">
        <f t="shared" si="37"/>
        <v>1.6360830250623741</v>
      </c>
      <c r="Z355" s="59">
        <f t="shared" si="38"/>
        <v>1.5027474746538148</v>
      </c>
      <c r="AA355" s="59">
        <f t="shared" si="39"/>
        <v>1.3802783465052599</v>
      </c>
      <c r="AB355" s="59">
        <f t="shared" si="40"/>
        <v>1.2677900618466751</v>
      </c>
      <c r="AC355" s="59">
        <f t="shared" si="41"/>
        <v>1.164469213754395</v>
      </c>
      <c r="AD355" s="59">
        <f t="shared" si="42"/>
        <v>1.069568685375742</v>
      </c>
    </row>
    <row r="356" spans="1:30" x14ac:dyDescent="0.25">
      <c r="A356" s="52" t="s">
        <v>650</v>
      </c>
      <c r="B356" s="53">
        <v>39497</v>
      </c>
      <c r="C356" s="54">
        <v>4304738500</v>
      </c>
      <c r="D356" s="55">
        <v>178</v>
      </c>
      <c r="E356" s="55">
        <v>1208</v>
      </c>
      <c r="F356" s="55" t="s">
        <v>18</v>
      </c>
      <c r="G356" s="55" t="s">
        <v>19</v>
      </c>
      <c r="H356" s="55">
        <v>40.194989999999898</v>
      </c>
      <c r="I356" s="56">
        <v>-109.81438</v>
      </c>
      <c r="J356" s="54">
        <v>1208</v>
      </c>
      <c r="K356" s="55">
        <v>365</v>
      </c>
      <c r="L356" s="55">
        <v>730</v>
      </c>
      <c r="M356" s="55">
        <v>1095</v>
      </c>
      <c r="N356" s="55">
        <v>1460</v>
      </c>
      <c r="O356" s="55">
        <v>1825</v>
      </c>
      <c r="P356" s="55">
        <v>2190</v>
      </c>
      <c r="Q356" s="57">
        <v>2.3290384453705478E-4</v>
      </c>
      <c r="R356" s="58">
        <v>1109.5518513264942</v>
      </c>
      <c r="S356" s="58">
        <v>1019.1269128990486</v>
      </c>
      <c r="T356" s="58">
        <v>936.07131866208135</v>
      </c>
      <c r="U356" s="58">
        <v>859.78449055889496</v>
      </c>
      <c r="V356" s="58">
        <v>789.7147957296595</v>
      </c>
      <c r="W356" s="60">
        <v>725.35555763391392</v>
      </c>
      <c r="X356" s="59">
        <f t="shared" si="36"/>
        <v>1.781249152</v>
      </c>
      <c r="Y356" s="59">
        <f t="shared" si="37"/>
        <v>1.6360830250623741</v>
      </c>
      <c r="Z356" s="59">
        <f t="shared" si="38"/>
        <v>1.5027474746538148</v>
      </c>
      <c r="AA356" s="59">
        <f t="shared" si="39"/>
        <v>1.3802783465052599</v>
      </c>
      <c r="AB356" s="59">
        <f t="shared" si="40"/>
        <v>1.2677900618466751</v>
      </c>
      <c r="AC356" s="59">
        <f t="shared" si="41"/>
        <v>1.164469213754395</v>
      </c>
      <c r="AD356" s="59">
        <f t="shared" si="42"/>
        <v>1.069568685375742</v>
      </c>
    </row>
    <row r="357" spans="1:30" x14ac:dyDescent="0.25">
      <c r="A357" s="52" t="s">
        <v>1077</v>
      </c>
      <c r="B357" s="53">
        <v>40458</v>
      </c>
      <c r="C357" s="54">
        <v>4301350361</v>
      </c>
      <c r="D357" s="55">
        <v>357</v>
      </c>
      <c r="E357" s="55">
        <v>1213</v>
      </c>
      <c r="F357" s="55" t="s">
        <v>18</v>
      </c>
      <c r="G357" s="55" t="s">
        <v>32</v>
      </c>
      <c r="H357" s="55">
        <v>40.118519999999897</v>
      </c>
      <c r="I357" s="56">
        <v>-110.19741</v>
      </c>
      <c r="J357" s="54">
        <v>1213</v>
      </c>
      <c r="K357" s="55">
        <v>365</v>
      </c>
      <c r="L357" s="55">
        <v>730</v>
      </c>
      <c r="M357" s="55">
        <v>1095</v>
      </c>
      <c r="N357" s="55">
        <v>1460</v>
      </c>
      <c r="O357" s="55">
        <v>1825</v>
      </c>
      <c r="P357" s="55">
        <v>2190</v>
      </c>
      <c r="Q357" s="57">
        <v>2.3290384453705478E-4</v>
      </c>
      <c r="R357" s="58">
        <v>1114.1443672674152</v>
      </c>
      <c r="S357" s="58">
        <v>1023.3451534325712</v>
      </c>
      <c r="T357" s="58">
        <v>939.94578604064964</v>
      </c>
      <c r="U357" s="58">
        <v>863.34320119862548</v>
      </c>
      <c r="V357" s="58">
        <v>792.98348279807692</v>
      </c>
      <c r="W357" s="60">
        <v>728.35785712743177</v>
      </c>
      <c r="X357" s="59">
        <f t="shared" si="36"/>
        <v>1.788621872</v>
      </c>
      <c r="Y357" s="59">
        <f t="shared" si="37"/>
        <v>1.6428548918879633</v>
      </c>
      <c r="Z357" s="59">
        <f t="shared" si="38"/>
        <v>1.5089674559230772</v>
      </c>
      <c r="AA357" s="59">
        <f t="shared" si="39"/>
        <v>1.3859914191315237</v>
      </c>
      <c r="AB357" s="59">
        <f t="shared" si="40"/>
        <v>1.2730375372682259</v>
      </c>
      <c r="AC357" s="59">
        <f t="shared" si="41"/>
        <v>1.1692890366590074</v>
      </c>
      <c r="AD357" s="59">
        <f t="shared" si="42"/>
        <v>1.0739957080801117</v>
      </c>
    </row>
    <row r="358" spans="1:30" x14ac:dyDescent="0.25">
      <c r="A358" s="52" t="s">
        <v>613</v>
      </c>
      <c r="B358" s="53">
        <v>39371</v>
      </c>
      <c r="C358" s="54">
        <v>4301333001</v>
      </c>
      <c r="D358" s="55">
        <v>287</v>
      </c>
      <c r="E358" s="55">
        <v>1215</v>
      </c>
      <c r="F358" s="55" t="s">
        <v>18</v>
      </c>
      <c r="G358" s="55" t="s">
        <v>32</v>
      </c>
      <c r="H358" s="55">
        <v>40.025500000000001</v>
      </c>
      <c r="I358" s="56">
        <v>-110.16098</v>
      </c>
      <c r="J358" s="54">
        <v>1215</v>
      </c>
      <c r="K358" s="55">
        <v>365</v>
      </c>
      <c r="L358" s="55">
        <v>730</v>
      </c>
      <c r="M358" s="55">
        <v>1095</v>
      </c>
      <c r="N358" s="55">
        <v>1460</v>
      </c>
      <c r="O358" s="55">
        <v>1825</v>
      </c>
      <c r="P358" s="55">
        <v>2190</v>
      </c>
      <c r="Q358" s="57">
        <v>2.3290384453705478E-4</v>
      </c>
      <c r="R358" s="58">
        <v>1115.9813736437836</v>
      </c>
      <c r="S358" s="58">
        <v>1025.0324496459803</v>
      </c>
      <c r="T358" s="58">
        <v>941.49557299207686</v>
      </c>
      <c r="U358" s="58">
        <v>864.76668545451776</v>
      </c>
      <c r="V358" s="58">
        <v>794.29095762544387</v>
      </c>
      <c r="W358" s="60">
        <v>729.55877692483887</v>
      </c>
      <c r="X358" s="59">
        <f t="shared" si="36"/>
        <v>1.7915709599999998</v>
      </c>
      <c r="Y358" s="59">
        <f t="shared" si="37"/>
        <v>1.6455636386181993</v>
      </c>
      <c r="Z358" s="59">
        <f t="shared" si="38"/>
        <v>1.5114554484307823</v>
      </c>
      <c r="AA358" s="59">
        <f t="shared" si="39"/>
        <v>1.388276648182029</v>
      </c>
      <c r="AB358" s="59">
        <f t="shared" si="40"/>
        <v>1.2751365274368465</v>
      </c>
      <c r="AC358" s="59">
        <f t="shared" si="41"/>
        <v>1.1712169658208524</v>
      </c>
      <c r="AD358" s="59">
        <f t="shared" si="42"/>
        <v>1.0757665171618596</v>
      </c>
    </row>
    <row r="359" spans="1:30" x14ac:dyDescent="0.25">
      <c r="A359" s="52" t="s">
        <v>662</v>
      </c>
      <c r="B359" s="53">
        <v>39531</v>
      </c>
      <c r="C359" s="54">
        <v>4301332848</v>
      </c>
      <c r="D359" s="55">
        <v>366</v>
      </c>
      <c r="E359" s="55">
        <v>1221</v>
      </c>
      <c r="F359" s="55" t="s">
        <v>18</v>
      </c>
      <c r="G359" s="55" t="s">
        <v>32</v>
      </c>
      <c r="H359" s="55">
        <v>40.047600000000003</v>
      </c>
      <c r="I359" s="56">
        <v>-110.32501000000001</v>
      </c>
      <c r="J359" s="54">
        <v>1221</v>
      </c>
      <c r="K359" s="55">
        <v>365</v>
      </c>
      <c r="L359" s="55">
        <v>730</v>
      </c>
      <c r="M359" s="55">
        <v>1095</v>
      </c>
      <c r="N359" s="55">
        <v>1460</v>
      </c>
      <c r="O359" s="55">
        <v>1825</v>
      </c>
      <c r="P359" s="55">
        <v>2190</v>
      </c>
      <c r="Q359" s="57">
        <v>2.3290384453705478E-4</v>
      </c>
      <c r="R359" s="58">
        <v>1121.4923927728887</v>
      </c>
      <c r="S359" s="58">
        <v>1030.0943382862074</v>
      </c>
      <c r="T359" s="58">
        <v>946.14493384635875</v>
      </c>
      <c r="U359" s="58">
        <v>869.03713822219436</v>
      </c>
      <c r="V359" s="58">
        <v>798.21338210754482</v>
      </c>
      <c r="W359" s="60">
        <v>733.16153631706027</v>
      </c>
      <c r="X359" s="59">
        <f t="shared" si="36"/>
        <v>1.800418224</v>
      </c>
      <c r="Y359" s="59">
        <f t="shared" si="37"/>
        <v>1.6536898788089063</v>
      </c>
      <c r="Z359" s="59">
        <f t="shared" si="38"/>
        <v>1.5189194259538974</v>
      </c>
      <c r="AA359" s="59">
        <f t="shared" si="39"/>
        <v>1.3951323353335452</v>
      </c>
      <c r="AB359" s="59">
        <f t="shared" si="40"/>
        <v>1.2814334979427073</v>
      </c>
      <c r="AC359" s="59">
        <f t="shared" si="41"/>
        <v>1.1770007533063875</v>
      </c>
      <c r="AD359" s="59">
        <f t="shared" si="42"/>
        <v>1.0810789444071032</v>
      </c>
    </row>
    <row r="360" spans="1:30" x14ac:dyDescent="0.25">
      <c r="A360" s="52" t="s">
        <v>964</v>
      </c>
      <c r="B360" s="53">
        <v>40335</v>
      </c>
      <c r="C360" s="54">
        <v>4301334181</v>
      </c>
      <c r="D360" s="55">
        <v>352</v>
      </c>
      <c r="E360" s="55">
        <v>1221</v>
      </c>
      <c r="F360" s="55" t="s">
        <v>18</v>
      </c>
      <c r="G360" s="55" t="s">
        <v>32</v>
      </c>
      <c r="H360" s="55">
        <v>40.083210000000001</v>
      </c>
      <c r="I360" s="56">
        <v>-110.16856</v>
      </c>
      <c r="J360" s="54">
        <v>1221</v>
      </c>
      <c r="K360" s="55">
        <v>365</v>
      </c>
      <c r="L360" s="55">
        <v>730</v>
      </c>
      <c r="M360" s="55">
        <v>1095</v>
      </c>
      <c r="N360" s="55">
        <v>1460</v>
      </c>
      <c r="O360" s="55">
        <v>1825</v>
      </c>
      <c r="P360" s="55">
        <v>2190</v>
      </c>
      <c r="Q360" s="57">
        <v>2.3290384453705478E-4</v>
      </c>
      <c r="R360" s="58">
        <v>1121.4923927728887</v>
      </c>
      <c r="S360" s="58">
        <v>1030.0943382862074</v>
      </c>
      <c r="T360" s="58">
        <v>946.14493384635875</v>
      </c>
      <c r="U360" s="58">
        <v>869.03713822219436</v>
      </c>
      <c r="V360" s="58">
        <v>798.21338210754482</v>
      </c>
      <c r="W360" s="60">
        <v>733.16153631706027</v>
      </c>
      <c r="X360" s="59">
        <f t="shared" si="36"/>
        <v>1.800418224</v>
      </c>
      <c r="Y360" s="59">
        <f t="shared" si="37"/>
        <v>1.6536898788089063</v>
      </c>
      <c r="Z360" s="59">
        <f t="shared" si="38"/>
        <v>1.5189194259538974</v>
      </c>
      <c r="AA360" s="59">
        <f t="shared" si="39"/>
        <v>1.3951323353335452</v>
      </c>
      <c r="AB360" s="59">
        <f t="shared" si="40"/>
        <v>1.2814334979427073</v>
      </c>
      <c r="AC360" s="59">
        <f t="shared" si="41"/>
        <v>1.1770007533063875</v>
      </c>
      <c r="AD360" s="59">
        <f t="shared" si="42"/>
        <v>1.0810789444071032</v>
      </c>
    </row>
    <row r="361" spans="1:30" x14ac:dyDescent="0.25">
      <c r="A361" s="52" t="s">
        <v>960</v>
      </c>
      <c r="B361" s="53">
        <v>40326</v>
      </c>
      <c r="C361" s="54">
        <v>4301334172</v>
      </c>
      <c r="D361" s="55">
        <v>315</v>
      </c>
      <c r="E361" s="55">
        <v>1223</v>
      </c>
      <c r="F361" s="55" t="s">
        <v>18</v>
      </c>
      <c r="G361" s="55" t="s">
        <v>32</v>
      </c>
      <c r="H361" s="55">
        <v>40.087090000000003</v>
      </c>
      <c r="I361" s="56">
        <v>-110.15083</v>
      </c>
      <c r="J361" s="54">
        <v>1223</v>
      </c>
      <c r="K361" s="55">
        <v>365</v>
      </c>
      <c r="L361" s="55">
        <v>730</v>
      </c>
      <c r="M361" s="55">
        <v>1095</v>
      </c>
      <c r="N361" s="55">
        <v>1460</v>
      </c>
      <c r="O361" s="55">
        <v>1825</v>
      </c>
      <c r="P361" s="55">
        <v>2190</v>
      </c>
      <c r="Q361" s="57">
        <v>2.3290384453705478E-4</v>
      </c>
      <c r="R361" s="58">
        <v>1123.3293991492569</v>
      </c>
      <c r="S361" s="58">
        <v>1031.7816344996163</v>
      </c>
      <c r="T361" s="58">
        <v>947.69472079778609</v>
      </c>
      <c r="U361" s="58">
        <v>870.46062247808663</v>
      </c>
      <c r="V361" s="58">
        <v>799.52085693491188</v>
      </c>
      <c r="W361" s="60">
        <v>734.36245611446748</v>
      </c>
      <c r="X361" s="59">
        <f t="shared" si="36"/>
        <v>1.803367312</v>
      </c>
      <c r="Y361" s="59">
        <f t="shared" si="37"/>
        <v>1.6563986255391419</v>
      </c>
      <c r="Z361" s="59">
        <f t="shared" si="38"/>
        <v>1.5214074184616022</v>
      </c>
      <c r="AA361" s="59">
        <f t="shared" si="39"/>
        <v>1.3974175643840507</v>
      </c>
      <c r="AB361" s="59">
        <f t="shared" si="40"/>
        <v>1.2835324881113277</v>
      </c>
      <c r="AC361" s="59">
        <f t="shared" si="41"/>
        <v>1.1789286824682326</v>
      </c>
      <c r="AD361" s="59">
        <f t="shared" si="42"/>
        <v>1.0828497534888513</v>
      </c>
    </row>
    <row r="362" spans="1:30" x14ac:dyDescent="0.25">
      <c r="A362" s="52" t="s">
        <v>570</v>
      </c>
      <c r="B362" s="53">
        <v>39266</v>
      </c>
      <c r="C362" s="54">
        <v>4301332958</v>
      </c>
      <c r="D362" s="55">
        <v>366</v>
      </c>
      <c r="E362" s="55">
        <v>1230</v>
      </c>
      <c r="F362" s="55" t="s">
        <v>18</v>
      </c>
      <c r="G362" s="55" t="s">
        <v>32</v>
      </c>
      <c r="H362" s="55">
        <v>40.021810000000002</v>
      </c>
      <c r="I362" s="56">
        <v>-110.1028</v>
      </c>
      <c r="J362" s="54">
        <v>1230</v>
      </c>
      <c r="K362" s="55">
        <v>365</v>
      </c>
      <c r="L362" s="55">
        <v>730</v>
      </c>
      <c r="M362" s="55">
        <v>1095</v>
      </c>
      <c r="N362" s="55">
        <v>1460</v>
      </c>
      <c r="O362" s="55">
        <v>1825</v>
      </c>
      <c r="P362" s="55">
        <v>2190</v>
      </c>
      <c r="Q362" s="57">
        <v>2.3290384453705478E-4</v>
      </c>
      <c r="R362" s="58">
        <v>1129.7589214665463</v>
      </c>
      <c r="S362" s="58">
        <v>1037.6871712465479</v>
      </c>
      <c r="T362" s="58">
        <v>953.1189751277816</v>
      </c>
      <c r="U362" s="58">
        <v>875.44281737370932</v>
      </c>
      <c r="V362" s="58">
        <v>804.09701883069624</v>
      </c>
      <c r="W362" s="60">
        <v>738.56567540539243</v>
      </c>
      <c r="X362" s="59">
        <f t="shared" si="36"/>
        <v>1.8136891199999998</v>
      </c>
      <c r="Y362" s="59">
        <f t="shared" si="37"/>
        <v>1.665879239094967</v>
      </c>
      <c r="Z362" s="59">
        <f t="shared" si="38"/>
        <v>1.5301153922385697</v>
      </c>
      <c r="AA362" s="59">
        <f t="shared" si="39"/>
        <v>1.4054158660608196</v>
      </c>
      <c r="AB362" s="59">
        <f t="shared" si="40"/>
        <v>1.2908789537014989</v>
      </c>
      <c r="AC362" s="59">
        <f t="shared" si="41"/>
        <v>1.1856764345346902</v>
      </c>
      <c r="AD362" s="59">
        <f t="shared" si="42"/>
        <v>1.089047585274969</v>
      </c>
    </row>
    <row r="363" spans="1:30" x14ac:dyDescent="0.25">
      <c r="A363" s="52" t="s">
        <v>498</v>
      </c>
      <c r="B363" s="53">
        <v>39058</v>
      </c>
      <c r="C363" s="54">
        <v>4301333019</v>
      </c>
      <c r="D363" s="55">
        <v>363</v>
      </c>
      <c r="E363" s="55">
        <v>1232</v>
      </c>
      <c r="F363" s="55" t="s">
        <v>18</v>
      </c>
      <c r="G363" s="55" t="s">
        <v>32</v>
      </c>
      <c r="H363" s="55">
        <v>40.021410000000003</v>
      </c>
      <c r="I363" s="56">
        <v>-110.12698</v>
      </c>
      <c r="J363" s="54">
        <v>1232</v>
      </c>
      <c r="K363" s="55">
        <v>365</v>
      </c>
      <c r="L363" s="55">
        <v>730</v>
      </c>
      <c r="M363" s="55">
        <v>1095</v>
      </c>
      <c r="N363" s="55">
        <v>1460</v>
      </c>
      <c r="O363" s="55">
        <v>1825</v>
      </c>
      <c r="P363" s="55">
        <v>2190</v>
      </c>
      <c r="Q363" s="57">
        <v>2.3290384453705478E-4</v>
      </c>
      <c r="R363" s="58">
        <v>1131.5959278429148</v>
      </c>
      <c r="S363" s="58">
        <v>1039.374467459957</v>
      </c>
      <c r="T363" s="58">
        <v>954.66876207920882</v>
      </c>
      <c r="U363" s="58">
        <v>876.86630162960148</v>
      </c>
      <c r="V363" s="58">
        <v>805.4044936580633</v>
      </c>
      <c r="W363" s="60">
        <v>739.76659520279952</v>
      </c>
      <c r="X363" s="59">
        <f t="shared" si="36"/>
        <v>1.8166382079999999</v>
      </c>
      <c r="Y363" s="59">
        <f t="shared" si="37"/>
        <v>1.6685879858252028</v>
      </c>
      <c r="Z363" s="59">
        <f t="shared" si="38"/>
        <v>1.5326033847462748</v>
      </c>
      <c r="AA363" s="59">
        <f t="shared" si="39"/>
        <v>1.4077010951113249</v>
      </c>
      <c r="AB363" s="59">
        <f t="shared" si="40"/>
        <v>1.292977943870119</v>
      </c>
      <c r="AC363" s="59">
        <f t="shared" si="41"/>
        <v>1.1876043636965352</v>
      </c>
      <c r="AD363" s="59">
        <f t="shared" si="42"/>
        <v>1.0908183943567167</v>
      </c>
    </row>
    <row r="364" spans="1:30" x14ac:dyDescent="0.25">
      <c r="A364" s="52" t="s">
        <v>482</v>
      </c>
      <c r="B364" s="53">
        <v>39010</v>
      </c>
      <c r="C364" s="54">
        <v>4301332907</v>
      </c>
      <c r="D364" s="55">
        <v>305</v>
      </c>
      <c r="E364" s="55">
        <v>1233</v>
      </c>
      <c r="F364" s="55" t="s">
        <v>18</v>
      </c>
      <c r="G364" s="55" t="s">
        <v>32</v>
      </c>
      <c r="H364" s="55">
        <v>39.995849999999898</v>
      </c>
      <c r="I364" s="56">
        <v>-110.20222</v>
      </c>
      <c r="J364" s="54">
        <v>1233</v>
      </c>
      <c r="K364" s="55">
        <v>365</v>
      </c>
      <c r="L364" s="55">
        <v>730</v>
      </c>
      <c r="M364" s="55">
        <v>1095</v>
      </c>
      <c r="N364" s="55">
        <v>1460</v>
      </c>
      <c r="O364" s="55">
        <v>1825</v>
      </c>
      <c r="P364" s="55">
        <v>2190</v>
      </c>
      <c r="Q364" s="57">
        <v>2.3290384453705478E-4</v>
      </c>
      <c r="R364" s="58">
        <v>1132.5144310310989</v>
      </c>
      <c r="S364" s="58">
        <v>1040.2181155666615</v>
      </c>
      <c r="T364" s="58">
        <v>955.44365555492243</v>
      </c>
      <c r="U364" s="58">
        <v>877.57804375754768</v>
      </c>
      <c r="V364" s="58">
        <v>806.05823107174672</v>
      </c>
      <c r="W364" s="60">
        <v>740.36705510150318</v>
      </c>
      <c r="X364" s="59">
        <f t="shared" si="36"/>
        <v>1.818112752</v>
      </c>
      <c r="Y364" s="59">
        <f t="shared" si="37"/>
        <v>1.6699423591903206</v>
      </c>
      <c r="Z364" s="59">
        <f t="shared" si="38"/>
        <v>1.5338473810001272</v>
      </c>
      <c r="AA364" s="59">
        <f t="shared" si="39"/>
        <v>1.4088437096365776</v>
      </c>
      <c r="AB364" s="59">
        <f t="shared" si="40"/>
        <v>1.2940274389544293</v>
      </c>
      <c r="AC364" s="59">
        <f t="shared" si="41"/>
        <v>1.1885683282774577</v>
      </c>
      <c r="AD364" s="59">
        <f t="shared" si="42"/>
        <v>1.0917037988975908</v>
      </c>
    </row>
    <row r="365" spans="1:30" x14ac:dyDescent="0.25">
      <c r="A365" s="52" t="s">
        <v>631</v>
      </c>
      <c r="B365" s="53">
        <v>39422</v>
      </c>
      <c r="C365" s="54">
        <v>4301333158</v>
      </c>
      <c r="D365" s="55">
        <v>366</v>
      </c>
      <c r="E365" s="55">
        <v>1233</v>
      </c>
      <c r="F365" s="55" t="s">
        <v>18</v>
      </c>
      <c r="G365" s="55" t="s">
        <v>32</v>
      </c>
      <c r="H365" s="55">
        <v>40.018320000000003</v>
      </c>
      <c r="I365" s="56">
        <v>-110.16030000000001</v>
      </c>
      <c r="J365" s="54">
        <v>1233</v>
      </c>
      <c r="K365" s="55">
        <v>365</v>
      </c>
      <c r="L365" s="55">
        <v>730</v>
      </c>
      <c r="M365" s="55">
        <v>1095</v>
      </c>
      <c r="N365" s="55">
        <v>1460</v>
      </c>
      <c r="O365" s="55">
        <v>1825</v>
      </c>
      <c r="P365" s="55">
        <v>2190</v>
      </c>
      <c r="Q365" s="57">
        <v>2.3290384453705478E-4</v>
      </c>
      <c r="R365" s="58">
        <v>1132.5144310310989</v>
      </c>
      <c r="S365" s="58">
        <v>1040.2181155666615</v>
      </c>
      <c r="T365" s="58">
        <v>955.44365555492243</v>
      </c>
      <c r="U365" s="58">
        <v>877.57804375754768</v>
      </c>
      <c r="V365" s="58">
        <v>806.05823107174672</v>
      </c>
      <c r="W365" s="60">
        <v>740.36705510150318</v>
      </c>
      <c r="X365" s="59">
        <f t="shared" si="36"/>
        <v>1.818112752</v>
      </c>
      <c r="Y365" s="59">
        <f t="shared" si="37"/>
        <v>1.6699423591903206</v>
      </c>
      <c r="Z365" s="59">
        <f t="shared" si="38"/>
        <v>1.5338473810001272</v>
      </c>
      <c r="AA365" s="59">
        <f t="shared" si="39"/>
        <v>1.4088437096365776</v>
      </c>
      <c r="AB365" s="59">
        <f t="shared" si="40"/>
        <v>1.2940274389544293</v>
      </c>
      <c r="AC365" s="59">
        <f t="shared" si="41"/>
        <v>1.1885683282774577</v>
      </c>
      <c r="AD365" s="59">
        <f t="shared" si="42"/>
        <v>1.0917037988975908</v>
      </c>
    </row>
    <row r="366" spans="1:30" x14ac:dyDescent="0.25">
      <c r="A366" s="52" t="s">
        <v>1198</v>
      </c>
      <c r="B366" s="53">
        <v>40590</v>
      </c>
      <c r="C366" s="54">
        <v>4301350141</v>
      </c>
      <c r="D366" s="55">
        <v>363</v>
      </c>
      <c r="E366" s="55">
        <v>1234</v>
      </c>
      <c r="F366" s="55" t="s">
        <v>18</v>
      </c>
      <c r="G366" s="55" t="s">
        <v>32</v>
      </c>
      <c r="H366" s="55">
        <v>40.090600000000002</v>
      </c>
      <c r="I366" s="56">
        <v>-110.12688</v>
      </c>
      <c r="J366" s="54">
        <v>1234</v>
      </c>
      <c r="K366" s="55">
        <v>365</v>
      </c>
      <c r="L366" s="55">
        <v>730</v>
      </c>
      <c r="M366" s="55">
        <v>1095</v>
      </c>
      <c r="N366" s="55">
        <v>1460</v>
      </c>
      <c r="O366" s="55">
        <v>1825</v>
      </c>
      <c r="P366" s="55">
        <v>2190</v>
      </c>
      <c r="Q366" s="57">
        <v>2.3290384453705478E-4</v>
      </c>
      <c r="R366" s="58">
        <v>1133.432934219283</v>
      </c>
      <c r="S366" s="58">
        <v>1041.0617636733659</v>
      </c>
      <c r="T366" s="58">
        <v>956.21854903063615</v>
      </c>
      <c r="U366" s="58">
        <v>878.28978588549376</v>
      </c>
      <c r="V366" s="58">
        <v>806.71196848543025</v>
      </c>
      <c r="W366" s="60">
        <v>740.96751500020673</v>
      </c>
      <c r="X366" s="59">
        <f t="shared" si="36"/>
        <v>1.8195872959999999</v>
      </c>
      <c r="Y366" s="59">
        <f t="shared" si="37"/>
        <v>1.6712967325554384</v>
      </c>
      <c r="Z366" s="59">
        <f t="shared" si="38"/>
        <v>1.5350913772539796</v>
      </c>
      <c r="AA366" s="59">
        <f t="shared" si="39"/>
        <v>1.4099863241618302</v>
      </c>
      <c r="AB366" s="59">
        <f t="shared" si="40"/>
        <v>1.2950769340387394</v>
      </c>
      <c r="AC366" s="59">
        <f t="shared" si="41"/>
        <v>1.1895322928583802</v>
      </c>
      <c r="AD366" s="59">
        <f t="shared" si="42"/>
        <v>1.0925892034384648</v>
      </c>
    </row>
    <row r="367" spans="1:30" x14ac:dyDescent="0.25">
      <c r="A367" s="52" t="s">
        <v>798</v>
      </c>
      <c r="B367" s="53">
        <v>39983</v>
      </c>
      <c r="C367" s="54">
        <v>4301333960</v>
      </c>
      <c r="D367" s="55">
        <v>364</v>
      </c>
      <c r="E367" s="55">
        <v>1236</v>
      </c>
      <c r="F367" s="55" t="s">
        <v>18</v>
      </c>
      <c r="G367" s="55" t="s">
        <v>32</v>
      </c>
      <c r="H367" s="55">
        <v>40.029069999999898</v>
      </c>
      <c r="I367" s="56">
        <v>-110.20653</v>
      </c>
      <c r="J367" s="54">
        <v>1236</v>
      </c>
      <c r="K367" s="55">
        <v>365</v>
      </c>
      <c r="L367" s="55">
        <v>730</v>
      </c>
      <c r="M367" s="55">
        <v>1095</v>
      </c>
      <c r="N367" s="55">
        <v>1460</v>
      </c>
      <c r="O367" s="55">
        <v>1825</v>
      </c>
      <c r="P367" s="55">
        <v>2190</v>
      </c>
      <c r="Q367" s="57">
        <v>2.3290384453705478E-4</v>
      </c>
      <c r="R367" s="58">
        <v>1135.2699405956514</v>
      </c>
      <c r="S367" s="58">
        <v>1042.7490598867751</v>
      </c>
      <c r="T367" s="58">
        <v>957.76833598206338</v>
      </c>
      <c r="U367" s="58">
        <v>879.71327014138592</v>
      </c>
      <c r="V367" s="58">
        <v>808.01944331279719</v>
      </c>
      <c r="W367" s="60">
        <v>742.16843479761383</v>
      </c>
      <c r="X367" s="59">
        <f t="shared" si="36"/>
        <v>1.822536384</v>
      </c>
      <c r="Y367" s="59">
        <f t="shared" si="37"/>
        <v>1.6740054792856742</v>
      </c>
      <c r="Z367" s="59">
        <f t="shared" si="38"/>
        <v>1.5375793697616849</v>
      </c>
      <c r="AA367" s="59">
        <f t="shared" si="39"/>
        <v>1.4122715532123356</v>
      </c>
      <c r="AB367" s="59">
        <f t="shared" si="40"/>
        <v>1.2971759242073597</v>
      </c>
      <c r="AC367" s="59">
        <f t="shared" si="41"/>
        <v>1.1914602220202253</v>
      </c>
      <c r="AD367" s="59">
        <f t="shared" si="42"/>
        <v>1.0943600125202126</v>
      </c>
    </row>
    <row r="368" spans="1:30" x14ac:dyDescent="0.25">
      <c r="A368" s="52" t="s">
        <v>578</v>
      </c>
      <c r="B368" s="53">
        <v>39275</v>
      </c>
      <c r="C368" s="54">
        <v>4301333264</v>
      </c>
      <c r="D368" s="55">
        <v>314</v>
      </c>
      <c r="E368" s="55">
        <v>1247</v>
      </c>
      <c r="F368" s="55" t="s">
        <v>18</v>
      </c>
      <c r="G368" s="55" t="s">
        <v>32</v>
      </c>
      <c r="H368" s="55">
        <v>40.090850000000003</v>
      </c>
      <c r="I368" s="56">
        <v>-110.07951</v>
      </c>
      <c r="J368" s="54">
        <v>1247</v>
      </c>
      <c r="K368" s="55">
        <v>365</v>
      </c>
      <c r="L368" s="55">
        <v>730</v>
      </c>
      <c r="M368" s="55">
        <v>1095</v>
      </c>
      <c r="N368" s="55">
        <v>1460</v>
      </c>
      <c r="O368" s="55">
        <v>1825</v>
      </c>
      <c r="P368" s="55">
        <v>2190</v>
      </c>
      <c r="Q368" s="57">
        <v>2.3290384453705478E-4</v>
      </c>
      <c r="R368" s="58">
        <v>1145.3734756656775</v>
      </c>
      <c r="S368" s="58">
        <v>1052.0291890605247</v>
      </c>
      <c r="T368" s="58">
        <v>966.29216421491344</v>
      </c>
      <c r="U368" s="58">
        <v>887.54243354879316</v>
      </c>
      <c r="V368" s="58">
        <v>815.21055486331568</v>
      </c>
      <c r="W368" s="60">
        <v>748.77349368335319</v>
      </c>
      <c r="X368" s="59">
        <f t="shared" si="36"/>
        <v>1.8387563679999999</v>
      </c>
      <c r="Y368" s="59">
        <f t="shared" si="37"/>
        <v>1.6889035863019706</v>
      </c>
      <c r="Z368" s="59">
        <f t="shared" si="38"/>
        <v>1.5512633285540622</v>
      </c>
      <c r="AA368" s="59">
        <f t="shared" si="39"/>
        <v>1.4248403129901153</v>
      </c>
      <c r="AB368" s="59">
        <f t="shared" si="40"/>
        <v>1.3087203701347716</v>
      </c>
      <c r="AC368" s="59">
        <f t="shared" si="41"/>
        <v>1.202063832410373</v>
      </c>
      <c r="AD368" s="59">
        <f t="shared" si="42"/>
        <v>1.1040994624698264</v>
      </c>
    </row>
    <row r="369" spans="1:30" x14ac:dyDescent="0.25">
      <c r="A369" s="52" t="s">
        <v>919</v>
      </c>
      <c r="B369" s="53">
        <v>40276</v>
      </c>
      <c r="C369" s="54">
        <v>4301334187</v>
      </c>
      <c r="D369" s="55">
        <v>360</v>
      </c>
      <c r="E369" s="55">
        <v>1253</v>
      </c>
      <c r="F369" s="55" t="s">
        <v>18</v>
      </c>
      <c r="G369" s="55" t="s">
        <v>32</v>
      </c>
      <c r="H369" s="55">
        <v>40.090870000000002</v>
      </c>
      <c r="I369" s="56">
        <v>-110.16004</v>
      </c>
      <c r="J369" s="54">
        <v>1253</v>
      </c>
      <c r="K369" s="55">
        <v>365</v>
      </c>
      <c r="L369" s="55">
        <v>730</v>
      </c>
      <c r="M369" s="55">
        <v>1095</v>
      </c>
      <c r="N369" s="55">
        <v>1460</v>
      </c>
      <c r="O369" s="55">
        <v>1825</v>
      </c>
      <c r="P369" s="55">
        <v>2190</v>
      </c>
      <c r="Q369" s="57">
        <v>2.3290384453705478E-4</v>
      </c>
      <c r="R369" s="58">
        <v>1150.8844947947825</v>
      </c>
      <c r="S369" s="58">
        <v>1057.0910777007516</v>
      </c>
      <c r="T369" s="58">
        <v>970.94152506919534</v>
      </c>
      <c r="U369" s="58">
        <v>891.81288631646976</v>
      </c>
      <c r="V369" s="58">
        <v>819.13297934541663</v>
      </c>
      <c r="W369" s="60">
        <v>752.3762530755746</v>
      </c>
      <c r="X369" s="59">
        <f t="shared" si="36"/>
        <v>1.847603632</v>
      </c>
      <c r="Y369" s="59">
        <f t="shared" si="37"/>
        <v>1.6970298264926778</v>
      </c>
      <c r="Z369" s="59">
        <f t="shared" si="38"/>
        <v>1.5587273060771771</v>
      </c>
      <c r="AA369" s="59">
        <f t="shared" si="39"/>
        <v>1.4316960001416315</v>
      </c>
      <c r="AB369" s="59">
        <f t="shared" si="40"/>
        <v>1.3150173406406325</v>
      </c>
      <c r="AC369" s="59">
        <f t="shared" si="41"/>
        <v>1.2078476198959081</v>
      </c>
      <c r="AD369" s="59">
        <f t="shared" si="42"/>
        <v>1.10941188971507</v>
      </c>
    </row>
    <row r="370" spans="1:30" x14ac:dyDescent="0.25">
      <c r="A370" s="52" t="s">
        <v>529</v>
      </c>
      <c r="B370" s="53">
        <v>39195</v>
      </c>
      <c r="C370" s="54">
        <v>4301333261</v>
      </c>
      <c r="D370" s="55">
        <v>243</v>
      </c>
      <c r="E370" s="55">
        <v>1254</v>
      </c>
      <c r="F370" s="55" t="s">
        <v>18</v>
      </c>
      <c r="G370" s="55" t="s">
        <v>32</v>
      </c>
      <c r="H370" s="55">
        <v>40.10125</v>
      </c>
      <c r="I370" s="56">
        <v>-110.08368</v>
      </c>
      <c r="J370" s="54">
        <v>1254</v>
      </c>
      <c r="K370" s="55">
        <v>365</v>
      </c>
      <c r="L370" s="55">
        <v>730</v>
      </c>
      <c r="M370" s="55">
        <v>1095</v>
      </c>
      <c r="N370" s="55">
        <v>1460</v>
      </c>
      <c r="O370" s="55">
        <v>1825</v>
      </c>
      <c r="P370" s="55">
        <v>2190</v>
      </c>
      <c r="Q370" s="57">
        <v>2.3290384453705478E-4</v>
      </c>
      <c r="R370" s="58">
        <v>1151.8029979829666</v>
      </c>
      <c r="S370" s="58">
        <v>1057.9347258074563</v>
      </c>
      <c r="T370" s="58">
        <v>971.71641854490895</v>
      </c>
      <c r="U370" s="58">
        <v>892.52462844441584</v>
      </c>
      <c r="V370" s="58">
        <v>819.78671675910016</v>
      </c>
      <c r="W370" s="60">
        <v>752.97671297427814</v>
      </c>
      <c r="X370" s="59">
        <f t="shared" si="36"/>
        <v>1.8490781759999999</v>
      </c>
      <c r="Y370" s="59">
        <f t="shared" si="37"/>
        <v>1.6983841998577955</v>
      </c>
      <c r="Z370" s="59">
        <f t="shared" si="38"/>
        <v>1.5599713023310298</v>
      </c>
      <c r="AA370" s="59">
        <f t="shared" si="39"/>
        <v>1.4328386146668841</v>
      </c>
      <c r="AB370" s="59">
        <f t="shared" si="40"/>
        <v>1.3160668357249428</v>
      </c>
      <c r="AC370" s="59">
        <f t="shared" si="41"/>
        <v>1.2088115844768306</v>
      </c>
      <c r="AD370" s="59">
        <f t="shared" si="42"/>
        <v>1.1102972942559439</v>
      </c>
    </row>
    <row r="371" spans="1:30" x14ac:dyDescent="0.25">
      <c r="A371" s="52" t="s">
        <v>336</v>
      </c>
      <c r="B371" s="53">
        <v>37056</v>
      </c>
      <c r="C371" s="54">
        <v>4301332186</v>
      </c>
      <c r="D371" s="55">
        <v>366</v>
      </c>
      <c r="E371" s="55">
        <v>1263</v>
      </c>
      <c r="F371" s="55" t="s">
        <v>18</v>
      </c>
      <c r="G371" s="55" t="s">
        <v>32</v>
      </c>
      <c r="H371" s="55">
        <v>40.007190000000001</v>
      </c>
      <c r="I371" s="56">
        <v>-110.31477</v>
      </c>
      <c r="J371" s="54">
        <v>1263</v>
      </c>
      <c r="K371" s="55">
        <v>365</v>
      </c>
      <c r="L371" s="55">
        <v>730</v>
      </c>
      <c r="M371" s="55">
        <v>1095</v>
      </c>
      <c r="N371" s="55">
        <v>1460</v>
      </c>
      <c r="O371" s="55">
        <v>1825</v>
      </c>
      <c r="P371" s="55">
        <v>2190</v>
      </c>
      <c r="Q371" s="57">
        <v>2.3290384453705478E-4</v>
      </c>
      <c r="R371" s="58">
        <v>1160.0695266766243</v>
      </c>
      <c r="S371" s="58">
        <v>1065.5275587677968</v>
      </c>
      <c r="T371" s="58">
        <v>978.69045982633179</v>
      </c>
      <c r="U371" s="58">
        <v>898.9303075959308</v>
      </c>
      <c r="V371" s="58">
        <v>825.67035348225158</v>
      </c>
      <c r="W371" s="60">
        <v>758.3808520626103</v>
      </c>
      <c r="X371" s="59">
        <f t="shared" si="36"/>
        <v>1.862349072</v>
      </c>
      <c r="Y371" s="59">
        <f t="shared" si="37"/>
        <v>1.7105735601438561</v>
      </c>
      <c r="Z371" s="59">
        <f t="shared" si="38"/>
        <v>1.5711672686157021</v>
      </c>
      <c r="AA371" s="59">
        <f t="shared" si="39"/>
        <v>1.4431221453941585</v>
      </c>
      <c r="AB371" s="59">
        <f t="shared" si="40"/>
        <v>1.3255122914837341</v>
      </c>
      <c r="AC371" s="59">
        <f t="shared" si="41"/>
        <v>1.2174872657051332</v>
      </c>
      <c r="AD371" s="59">
        <f t="shared" si="42"/>
        <v>1.1182659351238096</v>
      </c>
    </row>
    <row r="372" spans="1:30" x14ac:dyDescent="0.25">
      <c r="A372" s="52" t="s">
        <v>643</v>
      </c>
      <c r="B372" s="53">
        <v>39484</v>
      </c>
      <c r="C372" s="54">
        <v>4301333183</v>
      </c>
      <c r="D372" s="55">
        <v>354</v>
      </c>
      <c r="E372" s="55">
        <v>1278</v>
      </c>
      <c r="F372" s="55" t="s">
        <v>18</v>
      </c>
      <c r="G372" s="55" t="s">
        <v>32</v>
      </c>
      <c r="H372" s="55">
        <v>40.01108</v>
      </c>
      <c r="I372" s="56">
        <v>-110.08035</v>
      </c>
      <c r="J372" s="54">
        <v>1278</v>
      </c>
      <c r="K372" s="55">
        <v>365</v>
      </c>
      <c r="L372" s="55">
        <v>730</v>
      </c>
      <c r="M372" s="55">
        <v>1095</v>
      </c>
      <c r="N372" s="55">
        <v>1460</v>
      </c>
      <c r="O372" s="55">
        <v>1825</v>
      </c>
      <c r="P372" s="55">
        <v>2190</v>
      </c>
      <c r="Q372" s="57">
        <v>2.3290384453705478E-4</v>
      </c>
      <c r="R372" s="58">
        <v>1173.8470744993872</v>
      </c>
      <c r="S372" s="58">
        <v>1078.1822803683644</v>
      </c>
      <c r="T372" s="58">
        <v>990.31386196203641</v>
      </c>
      <c r="U372" s="58">
        <v>909.60643951512236</v>
      </c>
      <c r="V372" s="58">
        <v>835.47641468750396</v>
      </c>
      <c r="W372" s="60">
        <v>767.38775054316386</v>
      </c>
      <c r="X372" s="59">
        <f t="shared" si="36"/>
        <v>1.884467232</v>
      </c>
      <c r="Y372" s="59">
        <f t="shared" si="37"/>
        <v>1.7308891606206243</v>
      </c>
      <c r="Z372" s="59">
        <f t="shared" si="38"/>
        <v>1.5898272124234896</v>
      </c>
      <c r="AA372" s="59">
        <f t="shared" si="39"/>
        <v>1.4602613632729489</v>
      </c>
      <c r="AB372" s="59">
        <f t="shared" si="40"/>
        <v>1.3412547177483864</v>
      </c>
      <c r="AC372" s="59">
        <f t="shared" si="41"/>
        <v>1.2319467344189707</v>
      </c>
      <c r="AD372" s="59">
        <f t="shared" si="42"/>
        <v>1.131547003236919</v>
      </c>
    </row>
    <row r="373" spans="1:30" x14ac:dyDescent="0.25">
      <c r="A373" s="52" t="s">
        <v>796</v>
      </c>
      <c r="B373" s="53">
        <v>39981</v>
      </c>
      <c r="C373" s="54">
        <v>4301333961</v>
      </c>
      <c r="D373" s="55">
        <v>363</v>
      </c>
      <c r="E373" s="55">
        <v>1280</v>
      </c>
      <c r="F373" s="55" t="s">
        <v>18</v>
      </c>
      <c r="G373" s="55" t="s">
        <v>32</v>
      </c>
      <c r="H373" s="55">
        <v>40.02937</v>
      </c>
      <c r="I373" s="56">
        <v>-110.22095</v>
      </c>
      <c r="J373" s="54">
        <v>1280</v>
      </c>
      <c r="K373" s="55">
        <v>365</v>
      </c>
      <c r="L373" s="55">
        <v>730</v>
      </c>
      <c r="M373" s="55">
        <v>1095</v>
      </c>
      <c r="N373" s="55">
        <v>1460</v>
      </c>
      <c r="O373" s="55">
        <v>1825</v>
      </c>
      <c r="P373" s="55">
        <v>2190</v>
      </c>
      <c r="Q373" s="57">
        <v>2.3290384453705478E-4</v>
      </c>
      <c r="R373" s="58">
        <v>1175.6840808757554</v>
      </c>
      <c r="S373" s="58">
        <v>1079.8695765817733</v>
      </c>
      <c r="T373" s="58">
        <v>991.86364891346375</v>
      </c>
      <c r="U373" s="58">
        <v>911.02992377101464</v>
      </c>
      <c r="V373" s="58">
        <v>836.78388951487091</v>
      </c>
      <c r="W373" s="60">
        <v>768.58867034057096</v>
      </c>
      <c r="X373" s="59">
        <f t="shared" si="36"/>
        <v>1.8874163199999998</v>
      </c>
      <c r="Y373" s="59">
        <f t="shared" si="37"/>
        <v>1.7335979073508598</v>
      </c>
      <c r="Z373" s="59">
        <f t="shared" si="38"/>
        <v>1.5923152049311944</v>
      </c>
      <c r="AA373" s="59">
        <f t="shared" si="39"/>
        <v>1.4625465923234544</v>
      </c>
      <c r="AB373" s="59">
        <f t="shared" si="40"/>
        <v>1.343353707917007</v>
      </c>
      <c r="AC373" s="59">
        <f t="shared" si="41"/>
        <v>1.2338746635808158</v>
      </c>
      <c r="AD373" s="59">
        <f t="shared" si="42"/>
        <v>1.1333178123186669</v>
      </c>
    </row>
    <row r="374" spans="1:30" x14ac:dyDescent="0.25">
      <c r="A374" s="52" t="s">
        <v>257</v>
      </c>
      <c r="B374" s="53">
        <v>34130</v>
      </c>
      <c r="C374" s="54">
        <v>4301331377</v>
      </c>
      <c r="D374" s="55">
        <v>352</v>
      </c>
      <c r="E374" s="55">
        <v>1283</v>
      </c>
      <c r="F374" s="55" t="s">
        <v>18</v>
      </c>
      <c r="G374" s="55" t="s">
        <v>32</v>
      </c>
      <c r="H374" s="55">
        <v>40.327480000000001</v>
      </c>
      <c r="I374" s="56">
        <v>-110.252309999999</v>
      </c>
      <c r="J374" s="54">
        <v>1283</v>
      </c>
      <c r="K374" s="55">
        <v>365</v>
      </c>
      <c r="L374" s="55">
        <v>730</v>
      </c>
      <c r="M374" s="55">
        <v>1095</v>
      </c>
      <c r="N374" s="55">
        <v>1460</v>
      </c>
      <c r="O374" s="55">
        <v>1825</v>
      </c>
      <c r="P374" s="55">
        <v>2190</v>
      </c>
      <c r="Q374" s="57">
        <v>2.3290384453705478E-4</v>
      </c>
      <c r="R374" s="58">
        <v>1178.4395904403079</v>
      </c>
      <c r="S374" s="58">
        <v>1082.4005209018869</v>
      </c>
      <c r="T374" s="58">
        <v>994.1883293406047</v>
      </c>
      <c r="U374" s="58">
        <v>913.16515015485288</v>
      </c>
      <c r="V374" s="58">
        <v>838.74510175592138</v>
      </c>
      <c r="W374" s="60">
        <v>770.39005003668171</v>
      </c>
      <c r="X374" s="59">
        <f t="shared" si="36"/>
        <v>1.891839952</v>
      </c>
      <c r="Y374" s="59">
        <f t="shared" si="37"/>
        <v>1.7376610274462134</v>
      </c>
      <c r="Z374" s="59">
        <f t="shared" si="38"/>
        <v>1.5960471936927518</v>
      </c>
      <c r="AA374" s="59">
        <f t="shared" si="39"/>
        <v>1.4659744358992126</v>
      </c>
      <c r="AB374" s="59">
        <f t="shared" si="40"/>
        <v>1.3465021931699372</v>
      </c>
      <c r="AC374" s="59">
        <f t="shared" si="41"/>
        <v>1.2367665573235833</v>
      </c>
      <c r="AD374" s="59">
        <f t="shared" si="42"/>
        <v>1.1359740259412887</v>
      </c>
    </row>
    <row r="375" spans="1:30" x14ac:dyDescent="0.25">
      <c r="A375" s="52" t="s">
        <v>1599</v>
      </c>
      <c r="B375" s="53">
        <v>41140</v>
      </c>
      <c r="C375" s="54">
        <v>4301350465</v>
      </c>
      <c r="D375" s="55">
        <v>73</v>
      </c>
      <c r="E375" s="55">
        <v>1283</v>
      </c>
      <c r="F375" s="55" t="s">
        <v>18</v>
      </c>
      <c r="G375" s="55" t="s">
        <v>32</v>
      </c>
      <c r="H375" s="55">
        <v>40.170189999999899</v>
      </c>
      <c r="I375" s="56">
        <v>-110.59958</v>
      </c>
      <c r="J375" s="54">
        <v>1283</v>
      </c>
      <c r="K375" s="55">
        <v>365</v>
      </c>
      <c r="L375" s="55">
        <v>730</v>
      </c>
      <c r="M375" s="55">
        <v>1095</v>
      </c>
      <c r="N375" s="55">
        <v>1460</v>
      </c>
      <c r="O375" s="55">
        <v>1825</v>
      </c>
      <c r="P375" s="55">
        <v>2190</v>
      </c>
      <c r="Q375" s="57">
        <v>2.3290384453705478E-4</v>
      </c>
      <c r="R375" s="58">
        <v>1178.4395904403079</v>
      </c>
      <c r="S375" s="58">
        <v>1082.4005209018869</v>
      </c>
      <c r="T375" s="58">
        <v>994.1883293406047</v>
      </c>
      <c r="U375" s="58">
        <v>913.16515015485288</v>
      </c>
      <c r="V375" s="58">
        <v>838.74510175592138</v>
      </c>
      <c r="W375" s="60">
        <v>770.39005003668171</v>
      </c>
      <c r="X375" s="59">
        <f t="shared" si="36"/>
        <v>1.891839952</v>
      </c>
      <c r="Y375" s="59">
        <f t="shared" si="37"/>
        <v>1.7376610274462134</v>
      </c>
      <c r="Z375" s="59">
        <f t="shared" si="38"/>
        <v>1.5960471936927518</v>
      </c>
      <c r="AA375" s="59">
        <f t="shared" si="39"/>
        <v>1.4659744358992126</v>
      </c>
      <c r="AB375" s="59">
        <f t="shared" si="40"/>
        <v>1.3465021931699372</v>
      </c>
      <c r="AC375" s="59">
        <f t="shared" si="41"/>
        <v>1.2367665573235833</v>
      </c>
      <c r="AD375" s="59">
        <f t="shared" si="42"/>
        <v>1.1359740259412887</v>
      </c>
    </row>
    <row r="376" spans="1:30" x14ac:dyDescent="0.25">
      <c r="A376" s="52" t="s">
        <v>1217</v>
      </c>
      <c r="B376" s="53">
        <v>40606</v>
      </c>
      <c r="C376" s="54">
        <v>4301350138</v>
      </c>
      <c r="D376" s="55">
        <v>364</v>
      </c>
      <c r="E376" s="55">
        <v>1287</v>
      </c>
      <c r="F376" s="55" t="s">
        <v>18</v>
      </c>
      <c r="G376" s="55" t="s">
        <v>32</v>
      </c>
      <c r="H376" s="55">
        <v>40.093940000000003</v>
      </c>
      <c r="I376" s="56">
        <v>-110.12145</v>
      </c>
      <c r="J376" s="54">
        <v>1287</v>
      </c>
      <c r="K376" s="55">
        <v>365</v>
      </c>
      <c r="L376" s="55">
        <v>730</v>
      </c>
      <c r="M376" s="55">
        <v>1095</v>
      </c>
      <c r="N376" s="55">
        <v>1460</v>
      </c>
      <c r="O376" s="55">
        <v>1825</v>
      </c>
      <c r="P376" s="55">
        <v>2190</v>
      </c>
      <c r="Q376" s="57">
        <v>2.3290384453705478E-4</v>
      </c>
      <c r="R376" s="58">
        <v>1182.1136031930448</v>
      </c>
      <c r="S376" s="58">
        <v>1085.7751133287049</v>
      </c>
      <c r="T376" s="58">
        <v>997.28790324345925</v>
      </c>
      <c r="U376" s="58">
        <v>916.01211866663732</v>
      </c>
      <c r="V376" s="58">
        <v>841.36005141065539</v>
      </c>
      <c r="W376" s="60">
        <v>772.79188963149602</v>
      </c>
      <c r="X376" s="59">
        <f t="shared" si="36"/>
        <v>1.8977381279999999</v>
      </c>
      <c r="Y376" s="59">
        <f t="shared" si="37"/>
        <v>1.743078520906685</v>
      </c>
      <c r="Z376" s="59">
        <f t="shared" si="38"/>
        <v>1.6010231787081619</v>
      </c>
      <c r="AA376" s="59">
        <f t="shared" si="39"/>
        <v>1.4705448940002233</v>
      </c>
      <c r="AB376" s="59">
        <f t="shared" si="40"/>
        <v>1.350700173507178</v>
      </c>
      <c r="AC376" s="59">
        <f t="shared" si="41"/>
        <v>1.2406224156472734</v>
      </c>
      <c r="AD376" s="59">
        <f t="shared" si="42"/>
        <v>1.1395156441047847</v>
      </c>
    </row>
    <row r="377" spans="1:30" x14ac:dyDescent="0.25">
      <c r="A377" s="52" t="s">
        <v>1026</v>
      </c>
      <c r="B377" s="53">
        <v>40401</v>
      </c>
      <c r="C377" s="54">
        <v>4301333777</v>
      </c>
      <c r="D377" s="55">
        <v>359</v>
      </c>
      <c r="E377" s="55">
        <v>1294</v>
      </c>
      <c r="F377" s="55" t="s">
        <v>18</v>
      </c>
      <c r="G377" s="55" t="s">
        <v>32</v>
      </c>
      <c r="H377" s="55">
        <v>40.051029999999898</v>
      </c>
      <c r="I377" s="56">
        <v>-110.18788000000001</v>
      </c>
      <c r="J377" s="54">
        <v>1294</v>
      </c>
      <c r="K377" s="55">
        <v>365</v>
      </c>
      <c r="L377" s="55">
        <v>730</v>
      </c>
      <c r="M377" s="55">
        <v>1095</v>
      </c>
      <c r="N377" s="55">
        <v>1460</v>
      </c>
      <c r="O377" s="55">
        <v>1825</v>
      </c>
      <c r="P377" s="55">
        <v>2190</v>
      </c>
      <c r="Q377" s="57">
        <v>2.3290384453705478E-4</v>
      </c>
      <c r="R377" s="58">
        <v>1188.543125510334</v>
      </c>
      <c r="S377" s="58">
        <v>1091.6806500756365</v>
      </c>
      <c r="T377" s="58">
        <v>1002.7121575734548</v>
      </c>
      <c r="U377" s="58">
        <v>920.99431356226</v>
      </c>
      <c r="V377" s="58">
        <v>845.93621330643987</v>
      </c>
      <c r="W377" s="60">
        <v>776.99510892242097</v>
      </c>
      <c r="X377" s="59">
        <f t="shared" si="36"/>
        <v>1.9080599359999999</v>
      </c>
      <c r="Y377" s="59">
        <f t="shared" si="37"/>
        <v>1.7525591344625098</v>
      </c>
      <c r="Z377" s="59">
        <f t="shared" si="38"/>
        <v>1.6097311524851294</v>
      </c>
      <c r="AA377" s="59">
        <f t="shared" si="39"/>
        <v>1.4785431956769923</v>
      </c>
      <c r="AB377" s="59">
        <f t="shared" si="40"/>
        <v>1.3580466390973491</v>
      </c>
      <c r="AC377" s="59">
        <f t="shared" si="41"/>
        <v>1.247370167713731</v>
      </c>
      <c r="AD377" s="59">
        <f t="shared" si="42"/>
        <v>1.1457134758909022</v>
      </c>
    </row>
    <row r="378" spans="1:30" x14ac:dyDescent="0.25">
      <c r="A378" s="52" t="s">
        <v>779</v>
      </c>
      <c r="B378" s="53">
        <v>39920</v>
      </c>
      <c r="C378" s="54">
        <v>4301333351</v>
      </c>
      <c r="D378" s="55">
        <v>357</v>
      </c>
      <c r="E378" s="55">
        <v>1296</v>
      </c>
      <c r="F378" s="55" t="s">
        <v>18</v>
      </c>
      <c r="G378" s="55" t="s">
        <v>32</v>
      </c>
      <c r="H378" s="55">
        <v>40.007370000000002</v>
      </c>
      <c r="I378" s="56">
        <v>-110.10355</v>
      </c>
      <c r="J378" s="54">
        <v>1296</v>
      </c>
      <c r="K378" s="55">
        <v>365</v>
      </c>
      <c r="L378" s="55">
        <v>730</v>
      </c>
      <c r="M378" s="55">
        <v>1095</v>
      </c>
      <c r="N378" s="55">
        <v>1460</v>
      </c>
      <c r="O378" s="55">
        <v>1825</v>
      </c>
      <c r="P378" s="55">
        <v>2190</v>
      </c>
      <c r="Q378" s="57">
        <v>2.3290384453705478E-4</v>
      </c>
      <c r="R378" s="58">
        <v>1190.3801318867024</v>
      </c>
      <c r="S378" s="58">
        <v>1093.3679462890457</v>
      </c>
      <c r="T378" s="58">
        <v>1004.261944524882</v>
      </c>
      <c r="U378" s="58">
        <v>922.41779781815228</v>
      </c>
      <c r="V378" s="58">
        <v>847.24368813380681</v>
      </c>
      <c r="W378" s="60">
        <v>778.19602871982818</v>
      </c>
      <c r="X378" s="59">
        <f t="shared" si="36"/>
        <v>1.9110090239999999</v>
      </c>
      <c r="Y378" s="59">
        <f t="shared" si="37"/>
        <v>1.7552678811927456</v>
      </c>
      <c r="Z378" s="59">
        <f t="shared" si="38"/>
        <v>1.6122191449928345</v>
      </c>
      <c r="AA378" s="59">
        <f t="shared" si="39"/>
        <v>1.4808284247274974</v>
      </c>
      <c r="AB378" s="59">
        <f t="shared" si="40"/>
        <v>1.3601456292659695</v>
      </c>
      <c r="AC378" s="59">
        <f t="shared" si="41"/>
        <v>1.249298096875576</v>
      </c>
      <c r="AD378" s="59">
        <f t="shared" si="42"/>
        <v>1.1474842849726503</v>
      </c>
    </row>
    <row r="379" spans="1:30" x14ac:dyDescent="0.25">
      <c r="A379" s="52" t="s">
        <v>1053</v>
      </c>
      <c r="B379" s="53">
        <v>40435</v>
      </c>
      <c r="C379" s="54">
        <v>4301350305</v>
      </c>
      <c r="D379" s="55">
        <v>344</v>
      </c>
      <c r="E379" s="55">
        <v>1297</v>
      </c>
      <c r="F379" s="55" t="s">
        <v>18</v>
      </c>
      <c r="G379" s="55" t="s">
        <v>32</v>
      </c>
      <c r="H379" s="55">
        <v>40.122660000000003</v>
      </c>
      <c r="I379" s="56">
        <v>-110.06515</v>
      </c>
      <c r="J379" s="54">
        <v>1297</v>
      </c>
      <c r="K379" s="55">
        <v>365</v>
      </c>
      <c r="L379" s="55">
        <v>730</v>
      </c>
      <c r="M379" s="55">
        <v>1095</v>
      </c>
      <c r="N379" s="55">
        <v>1460</v>
      </c>
      <c r="O379" s="55">
        <v>1825</v>
      </c>
      <c r="P379" s="55">
        <v>2190</v>
      </c>
      <c r="Q379" s="57">
        <v>2.3290384453705478E-4</v>
      </c>
      <c r="R379" s="58">
        <v>1191.2986350748865</v>
      </c>
      <c r="S379" s="58">
        <v>1094.2115943957501</v>
      </c>
      <c r="T379" s="58">
        <v>1005.0368380005957</v>
      </c>
      <c r="U379" s="58">
        <v>923.12953994609836</v>
      </c>
      <c r="V379" s="58">
        <v>847.89742554749034</v>
      </c>
      <c r="W379" s="60">
        <v>778.79648861853173</v>
      </c>
      <c r="X379" s="59">
        <f t="shared" si="36"/>
        <v>1.9124835679999999</v>
      </c>
      <c r="Y379" s="59">
        <f t="shared" si="37"/>
        <v>1.7566222545578634</v>
      </c>
      <c r="Z379" s="59">
        <f t="shared" si="38"/>
        <v>1.6134631412466869</v>
      </c>
      <c r="AA379" s="59">
        <f t="shared" si="39"/>
        <v>1.4819710392527503</v>
      </c>
      <c r="AB379" s="59">
        <f t="shared" si="40"/>
        <v>1.3611951243502796</v>
      </c>
      <c r="AC379" s="59">
        <f t="shared" si="41"/>
        <v>1.2502620614564985</v>
      </c>
      <c r="AD379" s="59">
        <f t="shared" si="42"/>
        <v>1.1483696895135242</v>
      </c>
    </row>
    <row r="380" spans="1:30" x14ac:dyDescent="0.25">
      <c r="A380" s="52" t="s">
        <v>1041</v>
      </c>
      <c r="B380" s="53">
        <v>40417</v>
      </c>
      <c r="C380" s="54">
        <v>4301350301</v>
      </c>
      <c r="D380" s="55">
        <v>366</v>
      </c>
      <c r="E380" s="55">
        <v>1299</v>
      </c>
      <c r="F380" s="55" t="s">
        <v>18</v>
      </c>
      <c r="G380" s="55" t="s">
        <v>32</v>
      </c>
      <c r="H380" s="55">
        <v>40.108580000000003</v>
      </c>
      <c r="I380" s="56">
        <v>-110.13091</v>
      </c>
      <c r="J380" s="54">
        <v>1299</v>
      </c>
      <c r="K380" s="55">
        <v>365</v>
      </c>
      <c r="L380" s="55">
        <v>730</v>
      </c>
      <c r="M380" s="55">
        <v>1095</v>
      </c>
      <c r="N380" s="55">
        <v>1460</v>
      </c>
      <c r="O380" s="55">
        <v>1825</v>
      </c>
      <c r="P380" s="55">
        <v>2190</v>
      </c>
      <c r="Q380" s="57">
        <v>2.3290384453705478E-4</v>
      </c>
      <c r="R380" s="58">
        <v>1193.135641451255</v>
      </c>
      <c r="S380" s="58">
        <v>1095.8988906091593</v>
      </c>
      <c r="T380" s="58">
        <v>1006.5866249520229</v>
      </c>
      <c r="U380" s="58">
        <v>924.55302420199052</v>
      </c>
      <c r="V380" s="58">
        <v>849.20490037485729</v>
      </c>
      <c r="W380" s="60">
        <v>779.99740841593882</v>
      </c>
      <c r="X380" s="59">
        <f t="shared" si="36"/>
        <v>1.9154326559999999</v>
      </c>
      <c r="Y380" s="59">
        <f t="shared" si="37"/>
        <v>1.7593310012880992</v>
      </c>
      <c r="Z380" s="59">
        <f t="shared" si="38"/>
        <v>1.6159511337543921</v>
      </c>
      <c r="AA380" s="59">
        <f t="shared" si="39"/>
        <v>1.4842562683032556</v>
      </c>
      <c r="AB380" s="59">
        <f t="shared" si="40"/>
        <v>1.3632941145188999</v>
      </c>
      <c r="AC380" s="59">
        <f t="shared" si="41"/>
        <v>1.2521899906183436</v>
      </c>
      <c r="AD380" s="59">
        <f t="shared" si="42"/>
        <v>1.1501404985952721</v>
      </c>
    </row>
    <row r="381" spans="1:30" x14ac:dyDescent="0.25">
      <c r="A381" s="52" t="s">
        <v>1024</v>
      </c>
      <c r="B381" s="53">
        <v>40400</v>
      </c>
      <c r="C381" s="54">
        <v>4301350156</v>
      </c>
      <c r="D381" s="55">
        <v>319</v>
      </c>
      <c r="E381" s="55">
        <v>1301</v>
      </c>
      <c r="F381" s="55" t="s">
        <v>18</v>
      </c>
      <c r="G381" s="55" t="s">
        <v>32</v>
      </c>
      <c r="H381" s="55">
        <v>40.129300000000001</v>
      </c>
      <c r="I381" s="56">
        <v>-110.16886</v>
      </c>
      <c r="J381" s="54">
        <v>1301</v>
      </c>
      <c r="K381" s="55">
        <v>365</v>
      </c>
      <c r="L381" s="55">
        <v>730</v>
      </c>
      <c r="M381" s="55">
        <v>1095</v>
      </c>
      <c r="N381" s="55">
        <v>1460</v>
      </c>
      <c r="O381" s="55">
        <v>1825</v>
      </c>
      <c r="P381" s="55">
        <v>2190</v>
      </c>
      <c r="Q381" s="57">
        <v>2.3290384453705478E-4</v>
      </c>
      <c r="R381" s="58">
        <v>1194.9726478276234</v>
      </c>
      <c r="S381" s="58">
        <v>1097.5861868225682</v>
      </c>
      <c r="T381" s="58">
        <v>1008.1364119034503</v>
      </c>
      <c r="U381" s="58">
        <v>925.9765084578828</v>
      </c>
      <c r="V381" s="58">
        <v>850.51237520222423</v>
      </c>
      <c r="W381" s="60">
        <v>781.19832821334603</v>
      </c>
      <c r="X381" s="59">
        <f t="shared" si="36"/>
        <v>1.9183817439999999</v>
      </c>
      <c r="Y381" s="59">
        <f t="shared" si="37"/>
        <v>1.762039748018335</v>
      </c>
      <c r="Z381" s="59">
        <f t="shared" si="38"/>
        <v>1.618439126262097</v>
      </c>
      <c r="AA381" s="59">
        <f t="shared" si="39"/>
        <v>1.4865414973537612</v>
      </c>
      <c r="AB381" s="59">
        <f t="shared" si="40"/>
        <v>1.3653931046875203</v>
      </c>
      <c r="AC381" s="59">
        <f t="shared" si="41"/>
        <v>1.2541179197801884</v>
      </c>
      <c r="AD381" s="59">
        <f t="shared" si="42"/>
        <v>1.15191130767702</v>
      </c>
    </row>
    <row r="382" spans="1:30" x14ac:dyDescent="0.25">
      <c r="A382" s="52" t="s">
        <v>1686</v>
      </c>
      <c r="B382" s="53">
        <v>41270</v>
      </c>
      <c r="C382" s="54">
        <v>4304752227</v>
      </c>
      <c r="D382" s="55">
        <v>8</v>
      </c>
      <c r="E382" s="55">
        <v>1302</v>
      </c>
      <c r="F382" s="55" t="s">
        <v>18</v>
      </c>
      <c r="G382" s="55" t="s">
        <v>19</v>
      </c>
      <c r="H382" s="55">
        <v>40.31832</v>
      </c>
      <c r="I382" s="56">
        <v>-109.810239999999</v>
      </c>
      <c r="J382" s="54">
        <v>1302</v>
      </c>
      <c r="K382" s="55">
        <v>365</v>
      </c>
      <c r="L382" s="55">
        <v>730</v>
      </c>
      <c r="M382" s="55">
        <v>1095</v>
      </c>
      <c r="N382" s="55">
        <v>1460</v>
      </c>
      <c r="O382" s="55">
        <v>1825</v>
      </c>
      <c r="P382" s="55">
        <v>2190</v>
      </c>
      <c r="Q382" s="57">
        <v>2.3290384453705478E-4</v>
      </c>
      <c r="R382" s="58">
        <v>1195.8911510158075</v>
      </c>
      <c r="S382" s="58">
        <v>1098.4298349292726</v>
      </c>
      <c r="T382" s="58">
        <v>1008.9113053791639</v>
      </c>
      <c r="U382" s="58">
        <v>926.68825058582888</v>
      </c>
      <c r="V382" s="58">
        <v>851.16611261590776</v>
      </c>
      <c r="W382" s="60">
        <v>781.79878811204958</v>
      </c>
      <c r="X382" s="59">
        <f t="shared" si="36"/>
        <v>1.9198562879999999</v>
      </c>
      <c r="Y382" s="59">
        <f t="shared" si="37"/>
        <v>1.7633941213834528</v>
      </c>
      <c r="Z382" s="59">
        <f t="shared" si="38"/>
        <v>1.6196831225159494</v>
      </c>
      <c r="AA382" s="59">
        <f t="shared" si="39"/>
        <v>1.4876841118790138</v>
      </c>
      <c r="AB382" s="59">
        <f t="shared" si="40"/>
        <v>1.3664425997718304</v>
      </c>
      <c r="AC382" s="59">
        <f t="shared" si="41"/>
        <v>1.2550818843611111</v>
      </c>
      <c r="AD382" s="59">
        <f t="shared" si="42"/>
        <v>1.1527967122178939</v>
      </c>
    </row>
    <row r="383" spans="1:30" x14ac:dyDescent="0.25">
      <c r="A383" s="52" t="s">
        <v>618</v>
      </c>
      <c r="B383" s="53">
        <v>39386</v>
      </c>
      <c r="C383" s="54">
        <v>4301333083</v>
      </c>
      <c r="D383" s="55">
        <v>363</v>
      </c>
      <c r="E383" s="55">
        <v>1304</v>
      </c>
      <c r="F383" s="55" t="s">
        <v>18</v>
      </c>
      <c r="G383" s="55" t="s">
        <v>32</v>
      </c>
      <c r="H383" s="55">
        <v>40.0219799999999</v>
      </c>
      <c r="I383" s="56">
        <v>-110.065479999999</v>
      </c>
      <c r="J383" s="54">
        <v>1304</v>
      </c>
      <c r="K383" s="55">
        <v>365</v>
      </c>
      <c r="L383" s="55">
        <v>730</v>
      </c>
      <c r="M383" s="55">
        <v>1095</v>
      </c>
      <c r="N383" s="55">
        <v>1460</v>
      </c>
      <c r="O383" s="55">
        <v>1825</v>
      </c>
      <c r="P383" s="55">
        <v>2190</v>
      </c>
      <c r="Q383" s="57">
        <v>2.3290384453705478E-4</v>
      </c>
      <c r="R383" s="58">
        <v>1197.7281573921759</v>
      </c>
      <c r="S383" s="58">
        <v>1100.1171311426817</v>
      </c>
      <c r="T383" s="58">
        <v>1010.4610923305912</v>
      </c>
      <c r="U383" s="58">
        <v>928.11173484172116</v>
      </c>
      <c r="V383" s="58">
        <v>852.47358744327471</v>
      </c>
      <c r="W383" s="60">
        <v>782.99970790945667</v>
      </c>
      <c r="X383" s="59">
        <f t="shared" si="36"/>
        <v>1.9228053759999999</v>
      </c>
      <c r="Y383" s="59">
        <f t="shared" si="37"/>
        <v>1.7661028681136886</v>
      </c>
      <c r="Z383" s="59">
        <f t="shared" si="38"/>
        <v>1.6221711150236544</v>
      </c>
      <c r="AA383" s="59">
        <f t="shared" si="39"/>
        <v>1.4899693409295192</v>
      </c>
      <c r="AB383" s="59">
        <f t="shared" si="40"/>
        <v>1.3685415899404507</v>
      </c>
      <c r="AC383" s="59">
        <f t="shared" si="41"/>
        <v>1.2570098135229559</v>
      </c>
      <c r="AD383" s="59">
        <f t="shared" si="42"/>
        <v>1.1545675212996418</v>
      </c>
    </row>
    <row r="384" spans="1:30" x14ac:dyDescent="0.25">
      <c r="A384" s="52" t="s">
        <v>704</v>
      </c>
      <c r="B384" s="53">
        <v>39676</v>
      </c>
      <c r="C384" s="54">
        <v>4301332849</v>
      </c>
      <c r="D384" s="55">
        <v>366</v>
      </c>
      <c r="E384" s="55">
        <v>1304</v>
      </c>
      <c r="F384" s="55" t="s">
        <v>18</v>
      </c>
      <c r="G384" s="55" t="s">
        <v>32</v>
      </c>
      <c r="H384" s="55">
        <v>40.05265</v>
      </c>
      <c r="I384" s="56">
        <v>-110.31992</v>
      </c>
      <c r="J384" s="54">
        <v>1304</v>
      </c>
      <c r="K384" s="55">
        <v>365</v>
      </c>
      <c r="L384" s="55">
        <v>730</v>
      </c>
      <c r="M384" s="55">
        <v>1095</v>
      </c>
      <c r="N384" s="55">
        <v>1460</v>
      </c>
      <c r="O384" s="55">
        <v>1825</v>
      </c>
      <c r="P384" s="55">
        <v>2190</v>
      </c>
      <c r="Q384" s="57">
        <v>2.3290384453705478E-4</v>
      </c>
      <c r="R384" s="58">
        <v>1197.7281573921759</v>
      </c>
      <c r="S384" s="58">
        <v>1100.1171311426817</v>
      </c>
      <c r="T384" s="58">
        <v>1010.4610923305912</v>
      </c>
      <c r="U384" s="58">
        <v>928.11173484172116</v>
      </c>
      <c r="V384" s="58">
        <v>852.47358744327471</v>
      </c>
      <c r="W384" s="60">
        <v>782.99970790945667</v>
      </c>
      <c r="X384" s="59">
        <f t="shared" si="36"/>
        <v>1.9228053759999999</v>
      </c>
      <c r="Y384" s="59">
        <f t="shared" si="37"/>
        <v>1.7661028681136886</v>
      </c>
      <c r="Z384" s="59">
        <f t="shared" si="38"/>
        <v>1.6221711150236544</v>
      </c>
      <c r="AA384" s="59">
        <f t="shared" si="39"/>
        <v>1.4899693409295192</v>
      </c>
      <c r="AB384" s="59">
        <f t="shared" si="40"/>
        <v>1.3685415899404507</v>
      </c>
      <c r="AC384" s="59">
        <f t="shared" si="41"/>
        <v>1.2570098135229559</v>
      </c>
      <c r="AD384" s="59">
        <f t="shared" si="42"/>
        <v>1.1545675212996418</v>
      </c>
    </row>
    <row r="385" spans="1:30" x14ac:dyDescent="0.25">
      <c r="A385" s="52" t="s">
        <v>534</v>
      </c>
      <c r="B385" s="53">
        <v>39212</v>
      </c>
      <c r="C385" s="54">
        <v>4301333275</v>
      </c>
      <c r="D385" s="55">
        <v>353</v>
      </c>
      <c r="E385" s="55">
        <v>1306</v>
      </c>
      <c r="F385" s="55" t="s">
        <v>18</v>
      </c>
      <c r="G385" s="55" t="s">
        <v>32</v>
      </c>
      <c r="H385" s="55">
        <v>40.094389999999898</v>
      </c>
      <c r="I385" s="56">
        <v>-110.084239999999</v>
      </c>
      <c r="J385" s="54">
        <v>1306</v>
      </c>
      <c r="K385" s="55">
        <v>365</v>
      </c>
      <c r="L385" s="55">
        <v>730</v>
      </c>
      <c r="M385" s="55">
        <v>1095</v>
      </c>
      <c r="N385" s="55">
        <v>1460</v>
      </c>
      <c r="O385" s="55">
        <v>1825</v>
      </c>
      <c r="P385" s="55">
        <v>2190</v>
      </c>
      <c r="Q385" s="57">
        <v>2.3290384453705478E-4</v>
      </c>
      <c r="R385" s="58">
        <v>1199.5651637685444</v>
      </c>
      <c r="S385" s="58">
        <v>1101.8044273560906</v>
      </c>
      <c r="T385" s="58">
        <v>1012.0108792820184</v>
      </c>
      <c r="U385" s="58">
        <v>929.53521909761332</v>
      </c>
      <c r="V385" s="58">
        <v>853.78106227064177</v>
      </c>
      <c r="W385" s="60">
        <v>784.20062770686388</v>
      </c>
      <c r="X385" s="59">
        <f t="shared" si="36"/>
        <v>1.9257544639999999</v>
      </c>
      <c r="Y385" s="59">
        <f t="shared" si="37"/>
        <v>1.7688116148439244</v>
      </c>
      <c r="Z385" s="59">
        <f t="shared" si="38"/>
        <v>1.6246591075313592</v>
      </c>
      <c r="AA385" s="59">
        <f t="shared" si="39"/>
        <v>1.4922545699800245</v>
      </c>
      <c r="AB385" s="59">
        <f t="shared" si="40"/>
        <v>1.3706405801090711</v>
      </c>
      <c r="AC385" s="59">
        <f t="shared" si="41"/>
        <v>1.2589377426848012</v>
      </c>
      <c r="AD385" s="59">
        <f t="shared" si="42"/>
        <v>1.1563383303813899</v>
      </c>
    </row>
    <row r="386" spans="1:30" x14ac:dyDescent="0.25">
      <c r="A386" s="52" t="s">
        <v>430</v>
      </c>
      <c r="B386" s="53">
        <v>38700</v>
      </c>
      <c r="C386" s="54">
        <v>4301332652</v>
      </c>
      <c r="D386" s="55">
        <v>366</v>
      </c>
      <c r="E386" s="55">
        <v>1307</v>
      </c>
      <c r="F386" s="55" t="s">
        <v>18</v>
      </c>
      <c r="G386" s="55" t="s">
        <v>32</v>
      </c>
      <c r="H386" s="55">
        <v>40.028730000000003</v>
      </c>
      <c r="I386" s="56">
        <v>-110.06961</v>
      </c>
      <c r="J386" s="54">
        <v>1307</v>
      </c>
      <c r="K386" s="55">
        <v>365</v>
      </c>
      <c r="L386" s="55">
        <v>730</v>
      </c>
      <c r="M386" s="55">
        <v>1095</v>
      </c>
      <c r="N386" s="55">
        <v>1460</v>
      </c>
      <c r="O386" s="55">
        <v>1825</v>
      </c>
      <c r="P386" s="55">
        <v>2190</v>
      </c>
      <c r="Q386" s="57">
        <v>2.3290384453705478E-4</v>
      </c>
      <c r="R386" s="58">
        <v>1200.4836669567285</v>
      </c>
      <c r="S386" s="58">
        <v>1102.6480754627953</v>
      </c>
      <c r="T386" s="58">
        <v>1012.785772757732</v>
      </c>
      <c r="U386" s="58">
        <v>930.2469612255594</v>
      </c>
      <c r="V386" s="58">
        <v>854.4347996843253</v>
      </c>
      <c r="W386" s="60">
        <v>784.80108760556743</v>
      </c>
      <c r="X386" s="59">
        <f t="shared" si="36"/>
        <v>1.9272290079999999</v>
      </c>
      <c r="Y386" s="59">
        <f t="shared" si="37"/>
        <v>1.7701659882090421</v>
      </c>
      <c r="Z386" s="59">
        <f t="shared" si="38"/>
        <v>1.6259031037852121</v>
      </c>
      <c r="AA386" s="59">
        <f t="shared" si="39"/>
        <v>1.4933971845052771</v>
      </c>
      <c r="AB386" s="59">
        <f t="shared" si="40"/>
        <v>1.3716900751933812</v>
      </c>
      <c r="AC386" s="59">
        <f t="shared" si="41"/>
        <v>1.2599017072657237</v>
      </c>
      <c r="AD386" s="59">
        <f t="shared" si="42"/>
        <v>1.1572237349222638</v>
      </c>
    </row>
    <row r="387" spans="1:30" x14ac:dyDescent="0.25">
      <c r="A387" s="52" t="s">
        <v>551</v>
      </c>
      <c r="B387" s="53">
        <v>39241</v>
      </c>
      <c r="C387" s="54">
        <v>4301333411</v>
      </c>
      <c r="D387" s="55">
        <v>366</v>
      </c>
      <c r="E387" s="55">
        <v>1308</v>
      </c>
      <c r="F387" s="55" t="s">
        <v>18</v>
      </c>
      <c r="G387" s="55" t="s">
        <v>32</v>
      </c>
      <c r="H387" s="55">
        <v>39.997819999999898</v>
      </c>
      <c r="I387" s="56">
        <v>-110.32032</v>
      </c>
      <c r="J387" s="54">
        <v>1308</v>
      </c>
      <c r="K387" s="55">
        <v>365</v>
      </c>
      <c r="L387" s="55">
        <v>730</v>
      </c>
      <c r="M387" s="55">
        <v>1095</v>
      </c>
      <c r="N387" s="55">
        <v>1460</v>
      </c>
      <c r="O387" s="55">
        <v>1825</v>
      </c>
      <c r="P387" s="55">
        <v>2190</v>
      </c>
      <c r="Q387" s="57">
        <v>2.3290384453705478E-4</v>
      </c>
      <c r="R387" s="58">
        <v>1201.4021701449126</v>
      </c>
      <c r="S387" s="58">
        <v>1103.4917235694998</v>
      </c>
      <c r="T387" s="58">
        <v>1013.5606662334458</v>
      </c>
      <c r="U387" s="58">
        <v>930.95870335350548</v>
      </c>
      <c r="V387" s="58">
        <v>855.08853709800871</v>
      </c>
      <c r="W387" s="60">
        <v>785.40154750427098</v>
      </c>
      <c r="X387" s="59">
        <f t="shared" si="36"/>
        <v>1.928703552</v>
      </c>
      <c r="Y387" s="59">
        <f t="shared" si="37"/>
        <v>1.7715203615741599</v>
      </c>
      <c r="Z387" s="59">
        <f t="shared" si="38"/>
        <v>1.6271471000390645</v>
      </c>
      <c r="AA387" s="59">
        <f t="shared" si="39"/>
        <v>1.49453979903053</v>
      </c>
      <c r="AB387" s="59">
        <f t="shared" si="40"/>
        <v>1.3727395702776914</v>
      </c>
      <c r="AC387" s="59">
        <f t="shared" si="41"/>
        <v>1.2608656718466462</v>
      </c>
      <c r="AD387" s="59">
        <f t="shared" si="42"/>
        <v>1.1581091394631378</v>
      </c>
    </row>
    <row r="388" spans="1:30" x14ac:dyDescent="0.25">
      <c r="A388" s="52" t="s">
        <v>846</v>
      </c>
      <c r="B388" s="53">
        <v>40105</v>
      </c>
      <c r="C388" s="54">
        <v>4304750658</v>
      </c>
      <c r="D388" s="55">
        <v>342</v>
      </c>
      <c r="E388" s="55">
        <v>1314</v>
      </c>
      <c r="F388" s="55" t="s">
        <v>18</v>
      </c>
      <c r="G388" s="55" t="s">
        <v>19</v>
      </c>
      <c r="H388" s="55">
        <v>40.114379999999898</v>
      </c>
      <c r="I388" s="56">
        <v>-109.93771</v>
      </c>
      <c r="J388" s="54">
        <v>1314</v>
      </c>
      <c r="K388" s="55">
        <v>365</v>
      </c>
      <c r="L388" s="55">
        <v>730</v>
      </c>
      <c r="M388" s="55">
        <v>1095</v>
      </c>
      <c r="N388" s="55">
        <v>1460</v>
      </c>
      <c r="O388" s="55">
        <v>1825</v>
      </c>
      <c r="P388" s="55">
        <v>2190</v>
      </c>
      <c r="Q388" s="57">
        <v>2.3290384453705478E-4</v>
      </c>
      <c r="R388" s="58">
        <v>1206.9131892740177</v>
      </c>
      <c r="S388" s="58">
        <v>1108.5536122097269</v>
      </c>
      <c r="T388" s="58">
        <v>1018.2100270877276</v>
      </c>
      <c r="U388" s="58">
        <v>935.2291561211822</v>
      </c>
      <c r="V388" s="58">
        <v>859.01096158010967</v>
      </c>
      <c r="W388" s="60">
        <v>789.00430689649238</v>
      </c>
      <c r="X388" s="59">
        <f t="shared" ref="X388:X451" si="43">E388*0.001474544</f>
        <v>1.9375508159999999</v>
      </c>
      <c r="Y388" s="59">
        <f t="shared" si="37"/>
        <v>1.7796466017648671</v>
      </c>
      <c r="Z388" s="59">
        <f t="shared" si="38"/>
        <v>1.6346110775621794</v>
      </c>
      <c r="AA388" s="59">
        <f t="shared" si="39"/>
        <v>1.501395486182046</v>
      </c>
      <c r="AB388" s="59">
        <f t="shared" si="40"/>
        <v>1.3790365407835525</v>
      </c>
      <c r="AC388" s="59">
        <f t="shared" si="41"/>
        <v>1.2666494593321811</v>
      </c>
      <c r="AD388" s="59">
        <f t="shared" si="42"/>
        <v>1.1634215667083814</v>
      </c>
    </row>
    <row r="389" spans="1:30" x14ac:dyDescent="0.25">
      <c r="A389" s="52" t="s">
        <v>425</v>
      </c>
      <c r="B389" s="53">
        <v>38679</v>
      </c>
      <c r="C389" s="54">
        <v>4301332651</v>
      </c>
      <c r="D389" s="55">
        <v>364</v>
      </c>
      <c r="E389" s="55">
        <v>1317</v>
      </c>
      <c r="F389" s="55" t="s">
        <v>18</v>
      </c>
      <c r="G389" s="55" t="s">
        <v>32</v>
      </c>
      <c r="H389" s="55">
        <v>40.029220000000002</v>
      </c>
      <c r="I389" s="56">
        <v>-110.0748</v>
      </c>
      <c r="J389" s="54">
        <v>1317</v>
      </c>
      <c r="K389" s="55">
        <v>365</v>
      </c>
      <c r="L389" s="55">
        <v>730</v>
      </c>
      <c r="M389" s="55">
        <v>1095</v>
      </c>
      <c r="N389" s="55">
        <v>1460</v>
      </c>
      <c r="O389" s="55">
        <v>1825</v>
      </c>
      <c r="P389" s="55">
        <v>2190</v>
      </c>
      <c r="Q389" s="57">
        <v>2.3290384453705478E-4</v>
      </c>
      <c r="R389" s="58">
        <v>1209.6686988385702</v>
      </c>
      <c r="S389" s="58">
        <v>1111.0845565298403</v>
      </c>
      <c r="T389" s="58">
        <v>1020.5347075148685</v>
      </c>
      <c r="U389" s="58">
        <v>937.36438250502044</v>
      </c>
      <c r="V389" s="58">
        <v>860.97217382116014</v>
      </c>
      <c r="W389" s="60">
        <v>790.80568659260314</v>
      </c>
      <c r="X389" s="59">
        <f t="shared" si="43"/>
        <v>1.9419744479999999</v>
      </c>
      <c r="Y389" s="59">
        <f t="shared" ref="Y389:Y452" si="44">R389*0.001474544</f>
        <v>1.7837097218602207</v>
      </c>
      <c r="Z389" s="59">
        <f t="shared" ref="Z389:Z452" si="45">S389*0.001474544</f>
        <v>1.6383430663237366</v>
      </c>
      <c r="AA389" s="59">
        <f t="shared" ref="AA389:AA452" si="46">T389*0.001474544</f>
        <v>1.5048233297578042</v>
      </c>
      <c r="AB389" s="59">
        <f t="shared" ref="AB389:AB452" si="47">U389*0.001474544</f>
        <v>1.3821850260364827</v>
      </c>
      <c r="AC389" s="59">
        <f t="shared" ref="AC389:AC452" si="48">V389*0.001474544</f>
        <v>1.2695413530749486</v>
      </c>
      <c r="AD389" s="59">
        <f t="shared" ref="AD389:AD452" si="49">W389*0.001474544</f>
        <v>1.1660777803310034</v>
      </c>
    </row>
    <row r="390" spans="1:30" x14ac:dyDescent="0.25">
      <c r="A390" s="52" t="s">
        <v>414</v>
      </c>
      <c r="B390" s="53">
        <v>38628</v>
      </c>
      <c r="C390" s="54">
        <v>4301332670</v>
      </c>
      <c r="D390" s="55">
        <v>351</v>
      </c>
      <c r="E390" s="55">
        <v>1319</v>
      </c>
      <c r="F390" s="55" t="s">
        <v>18</v>
      </c>
      <c r="G390" s="55" t="s">
        <v>32</v>
      </c>
      <c r="H390" s="55">
        <v>40.024929999999898</v>
      </c>
      <c r="I390" s="56">
        <v>-110.20175</v>
      </c>
      <c r="J390" s="54">
        <v>1319</v>
      </c>
      <c r="K390" s="55">
        <v>365</v>
      </c>
      <c r="L390" s="55">
        <v>730</v>
      </c>
      <c r="M390" s="55">
        <v>1095</v>
      </c>
      <c r="N390" s="55">
        <v>1460</v>
      </c>
      <c r="O390" s="55">
        <v>1825</v>
      </c>
      <c r="P390" s="55">
        <v>2190</v>
      </c>
      <c r="Q390" s="57">
        <v>2.3290384453705478E-4</v>
      </c>
      <c r="R390" s="58">
        <v>1211.5057052149386</v>
      </c>
      <c r="S390" s="58">
        <v>1112.7718527432494</v>
      </c>
      <c r="T390" s="58">
        <v>1022.0844944662958</v>
      </c>
      <c r="U390" s="58">
        <v>938.78786676091272</v>
      </c>
      <c r="V390" s="58">
        <v>862.2796486485272</v>
      </c>
      <c r="W390" s="60">
        <v>792.00660639001023</v>
      </c>
      <c r="X390" s="59">
        <f t="shared" si="43"/>
        <v>1.9449235359999999</v>
      </c>
      <c r="Y390" s="59">
        <f t="shared" si="44"/>
        <v>1.7864184685904565</v>
      </c>
      <c r="Z390" s="59">
        <f t="shared" si="45"/>
        <v>1.6408310588314419</v>
      </c>
      <c r="AA390" s="59">
        <f t="shared" si="46"/>
        <v>1.5071085588083097</v>
      </c>
      <c r="AB390" s="59">
        <f t="shared" si="47"/>
        <v>1.3842840162051033</v>
      </c>
      <c r="AC390" s="59">
        <f t="shared" si="48"/>
        <v>1.2714692822367939</v>
      </c>
      <c r="AD390" s="59">
        <f t="shared" si="49"/>
        <v>1.1678485894127513</v>
      </c>
    </row>
    <row r="391" spans="1:30" x14ac:dyDescent="0.25">
      <c r="A391" s="52" t="s">
        <v>1184</v>
      </c>
      <c r="B391" s="53">
        <v>40566</v>
      </c>
      <c r="C391" s="54">
        <v>4301350387</v>
      </c>
      <c r="D391" s="55">
        <v>347</v>
      </c>
      <c r="E391" s="55">
        <v>1328</v>
      </c>
      <c r="F391" s="55" t="s">
        <v>18</v>
      </c>
      <c r="G391" s="55" t="s">
        <v>32</v>
      </c>
      <c r="H391" s="55">
        <v>40.1041799999999</v>
      </c>
      <c r="I391" s="56">
        <v>-110.21061</v>
      </c>
      <c r="J391" s="54">
        <v>1328</v>
      </c>
      <c r="K391" s="55">
        <v>365</v>
      </c>
      <c r="L391" s="55">
        <v>730</v>
      </c>
      <c r="M391" s="55">
        <v>1095</v>
      </c>
      <c r="N391" s="55">
        <v>1460</v>
      </c>
      <c r="O391" s="55">
        <v>1825</v>
      </c>
      <c r="P391" s="55">
        <v>2190</v>
      </c>
      <c r="Q391" s="57">
        <v>2.3290384453705478E-4</v>
      </c>
      <c r="R391" s="58">
        <v>1219.7722339085963</v>
      </c>
      <c r="S391" s="58">
        <v>1120.3646857035899</v>
      </c>
      <c r="T391" s="58">
        <v>1029.0585357477187</v>
      </c>
      <c r="U391" s="58">
        <v>945.19354591242768</v>
      </c>
      <c r="V391" s="58">
        <v>868.16328537167863</v>
      </c>
      <c r="W391" s="60">
        <v>797.41074547834239</v>
      </c>
      <c r="X391" s="59">
        <f t="shared" si="43"/>
        <v>1.958194432</v>
      </c>
      <c r="Y391" s="59">
        <f t="shared" si="44"/>
        <v>1.798607828876517</v>
      </c>
      <c r="Z391" s="59">
        <f t="shared" si="45"/>
        <v>1.6520270251161142</v>
      </c>
      <c r="AA391" s="59">
        <f t="shared" si="46"/>
        <v>1.5173920895355841</v>
      </c>
      <c r="AB391" s="59">
        <f t="shared" si="47"/>
        <v>1.3937294719638946</v>
      </c>
      <c r="AC391" s="59">
        <f t="shared" si="48"/>
        <v>1.2801449634650965</v>
      </c>
      <c r="AD391" s="59">
        <f t="shared" si="49"/>
        <v>1.1758172302806169</v>
      </c>
    </row>
    <row r="392" spans="1:30" x14ac:dyDescent="0.25">
      <c r="A392" s="52" t="s">
        <v>1224</v>
      </c>
      <c r="B392" s="53">
        <v>40613</v>
      </c>
      <c r="C392" s="54">
        <v>4301350399</v>
      </c>
      <c r="D392" s="55">
        <v>358</v>
      </c>
      <c r="E392" s="55">
        <v>1333</v>
      </c>
      <c r="F392" s="55" t="s">
        <v>18</v>
      </c>
      <c r="G392" s="55" t="s">
        <v>32</v>
      </c>
      <c r="H392" s="55">
        <v>40.119070000000001</v>
      </c>
      <c r="I392" s="56">
        <v>-110.1264</v>
      </c>
      <c r="J392" s="54">
        <v>1333</v>
      </c>
      <c r="K392" s="55">
        <v>365</v>
      </c>
      <c r="L392" s="55">
        <v>730</v>
      </c>
      <c r="M392" s="55">
        <v>1095</v>
      </c>
      <c r="N392" s="55">
        <v>1460</v>
      </c>
      <c r="O392" s="55">
        <v>1825</v>
      </c>
      <c r="P392" s="55">
        <v>2190</v>
      </c>
      <c r="Q392" s="57">
        <v>2.3290384453705478E-4</v>
      </c>
      <c r="R392" s="58">
        <v>1224.3647498495172</v>
      </c>
      <c r="S392" s="58">
        <v>1124.5829262371126</v>
      </c>
      <c r="T392" s="58">
        <v>1032.9330031262868</v>
      </c>
      <c r="U392" s="58">
        <v>948.7522565521582</v>
      </c>
      <c r="V392" s="58">
        <v>871.43197244009605</v>
      </c>
      <c r="W392" s="60">
        <v>800.41304497186024</v>
      </c>
      <c r="X392" s="59">
        <f t="shared" si="43"/>
        <v>1.965567152</v>
      </c>
      <c r="Y392" s="59">
        <f t="shared" si="44"/>
        <v>1.8053796957021064</v>
      </c>
      <c r="Z392" s="59">
        <f t="shared" si="45"/>
        <v>1.6582470063853769</v>
      </c>
      <c r="AA392" s="59">
        <f t="shared" si="46"/>
        <v>1.5231051621618474</v>
      </c>
      <c r="AB392" s="59">
        <f t="shared" si="47"/>
        <v>1.3989769473854454</v>
      </c>
      <c r="AC392" s="59">
        <f t="shared" si="48"/>
        <v>1.2849647863697089</v>
      </c>
      <c r="AD392" s="59">
        <f t="shared" si="49"/>
        <v>1.1802442529849866</v>
      </c>
    </row>
    <row r="393" spans="1:30" x14ac:dyDescent="0.25">
      <c r="A393" s="52" t="s">
        <v>409</v>
      </c>
      <c r="B393" s="53">
        <v>38597</v>
      </c>
      <c r="C393" s="54">
        <v>4301332645</v>
      </c>
      <c r="D393" s="55">
        <v>364</v>
      </c>
      <c r="E393" s="55">
        <v>1334</v>
      </c>
      <c r="F393" s="55" t="s">
        <v>18</v>
      </c>
      <c r="G393" s="55" t="s">
        <v>32</v>
      </c>
      <c r="H393" s="55">
        <v>40.02196</v>
      </c>
      <c r="I393" s="56">
        <v>-110.177539999999</v>
      </c>
      <c r="J393" s="54">
        <v>1334</v>
      </c>
      <c r="K393" s="55">
        <v>365</v>
      </c>
      <c r="L393" s="55">
        <v>730</v>
      </c>
      <c r="M393" s="55">
        <v>1095</v>
      </c>
      <c r="N393" s="55">
        <v>1460</v>
      </c>
      <c r="O393" s="55">
        <v>1825</v>
      </c>
      <c r="P393" s="55">
        <v>2190</v>
      </c>
      <c r="Q393" s="57">
        <v>2.3290384453705478E-4</v>
      </c>
      <c r="R393" s="58">
        <v>1225.2832530377013</v>
      </c>
      <c r="S393" s="58">
        <v>1125.426574343817</v>
      </c>
      <c r="T393" s="58">
        <v>1033.7078966020006</v>
      </c>
      <c r="U393" s="58">
        <v>949.46399868010428</v>
      </c>
      <c r="V393" s="58">
        <v>872.08570985377958</v>
      </c>
      <c r="W393" s="60">
        <v>801.01350487056379</v>
      </c>
      <c r="X393" s="59">
        <f t="shared" si="43"/>
        <v>1.9670416959999999</v>
      </c>
      <c r="Y393" s="59">
        <f t="shared" si="44"/>
        <v>1.8067340690672242</v>
      </c>
      <c r="Z393" s="59">
        <f t="shared" si="45"/>
        <v>1.6594910026392293</v>
      </c>
      <c r="AA393" s="59">
        <f t="shared" si="46"/>
        <v>1.5242477766871003</v>
      </c>
      <c r="AB393" s="59">
        <f t="shared" si="47"/>
        <v>1.4000264424697557</v>
      </c>
      <c r="AC393" s="59">
        <f t="shared" si="48"/>
        <v>1.2859287509506314</v>
      </c>
      <c r="AD393" s="59">
        <f t="shared" si="49"/>
        <v>1.1811296575258605</v>
      </c>
    </row>
    <row r="394" spans="1:30" x14ac:dyDescent="0.25">
      <c r="A394" s="52" t="s">
        <v>638</v>
      </c>
      <c r="B394" s="53">
        <v>39458</v>
      </c>
      <c r="C394" s="54">
        <v>4301333182</v>
      </c>
      <c r="D394" s="55">
        <v>364</v>
      </c>
      <c r="E394" s="55">
        <v>1339</v>
      </c>
      <c r="F394" s="55" t="s">
        <v>18</v>
      </c>
      <c r="G394" s="55" t="s">
        <v>32</v>
      </c>
      <c r="H394" s="55">
        <v>40.01079</v>
      </c>
      <c r="I394" s="56">
        <v>-110.08502</v>
      </c>
      <c r="J394" s="54">
        <v>1339</v>
      </c>
      <c r="K394" s="55">
        <v>365</v>
      </c>
      <c r="L394" s="55">
        <v>730</v>
      </c>
      <c r="M394" s="55">
        <v>1095</v>
      </c>
      <c r="N394" s="55">
        <v>1460</v>
      </c>
      <c r="O394" s="55">
        <v>1825</v>
      </c>
      <c r="P394" s="55">
        <v>2190</v>
      </c>
      <c r="Q394" s="57">
        <v>2.3290384453705478E-4</v>
      </c>
      <c r="R394" s="58">
        <v>1229.8757689786223</v>
      </c>
      <c r="S394" s="58">
        <v>1129.6448148773395</v>
      </c>
      <c r="T394" s="58">
        <v>1037.5823639805687</v>
      </c>
      <c r="U394" s="58">
        <v>953.0227093198348</v>
      </c>
      <c r="V394" s="58">
        <v>875.354396922197</v>
      </c>
      <c r="W394" s="60">
        <v>804.01580436408165</v>
      </c>
      <c r="X394" s="59">
        <f t="shared" si="43"/>
        <v>1.9744144159999999</v>
      </c>
      <c r="Y394" s="59">
        <f t="shared" si="44"/>
        <v>1.8135059358928136</v>
      </c>
      <c r="Z394" s="59">
        <f t="shared" si="45"/>
        <v>1.6657109839084916</v>
      </c>
      <c r="AA394" s="59">
        <f t="shared" si="46"/>
        <v>1.5299608493133636</v>
      </c>
      <c r="AB394" s="59">
        <f t="shared" si="47"/>
        <v>1.4052739178913065</v>
      </c>
      <c r="AC394" s="59">
        <f t="shared" si="48"/>
        <v>1.290748573855244</v>
      </c>
      <c r="AD394" s="59">
        <f t="shared" si="49"/>
        <v>1.1855566802302304</v>
      </c>
    </row>
    <row r="395" spans="1:30" x14ac:dyDescent="0.25">
      <c r="A395" s="52" t="s">
        <v>799</v>
      </c>
      <c r="B395" s="53">
        <v>39988</v>
      </c>
      <c r="C395" s="54">
        <v>4301334076</v>
      </c>
      <c r="D395" s="55">
        <v>350</v>
      </c>
      <c r="E395" s="55">
        <v>1341</v>
      </c>
      <c r="F395" s="55" t="s">
        <v>18</v>
      </c>
      <c r="G395" s="55" t="s">
        <v>32</v>
      </c>
      <c r="H395" s="55">
        <v>40.061720000000001</v>
      </c>
      <c r="I395" s="56">
        <v>-110.16439</v>
      </c>
      <c r="J395" s="54">
        <v>1341</v>
      </c>
      <c r="K395" s="55">
        <v>365</v>
      </c>
      <c r="L395" s="55">
        <v>730</v>
      </c>
      <c r="M395" s="55">
        <v>1095</v>
      </c>
      <c r="N395" s="55">
        <v>1460</v>
      </c>
      <c r="O395" s="55">
        <v>1825</v>
      </c>
      <c r="P395" s="55">
        <v>2190</v>
      </c>
      <c r="Q395" s="57">
        <v>2.3290384453705478E-4</v>
      </c>
      <c r="R395" s="58">
        <v>1231.7127753549908</v>
      </c>
      <c r="S395" s="58">
        <v>1131.3321110907486</v>
      </c>
      <c r="T395" s="58">
        <v>1039.132150931996</v>
      </c>
      <c r="U395" s="58">
        <v>954.44619357572697</v>
      </c>
      <c r="V395" s="58">
        <v>876.66187174956406</v>
      </c>
      <c r="W395" s="60">
        <v>805.21672416148886</v>
      </c>
      <c r="X395" s="59">
        <f t="shared" si="43"/>
        <v>1.9773635039999999</v>
      </c>
      <c r="Y395" s="59">
        <f t="shared" si="44"/>
        <v>1.8162146826230494</v>
      </c>
      <c r="Z395" s="59">
        <f t="shared" si="45"/>
        <v>1.6681989764161969</v>
      </c>
      <c r="AA395" s="59">
        <f t="shared" si="46"/>
        <v>1.5322460783638689</v>
      </c>
      <c r="AB395" s="59">
        <f t="shared" si="47"/>
        <v>1.4073729080599267</v>
      </c>
      <c r="AC395" s="59">
        <f t="shared" si="48"/>
        <v>1.292676503017089</v>
      </c>
      <c r="AD395" s="59">
        <f t="shared" si="49"/>
        <v>1.1873274893119783</v>
      </c>
    </row>
    <row r="396" spans="1:30" x14ac:dyDescent="0.25">
      <c r="A396" s="52" t="s">
        <v>396</v>
      </c>
      <c r="B396" s="53">
        <v>38467</v>
      </c>
      <c r="C396" s="54">
        <v>4301332360</v>
      </c>
      <c r="D396" s="55">
        <v>360</v>
      </c>
      <c r="E396" s="55">
        <v>1345</v>
      </c>
      <c r="F396" s="55" t="s">
        <v>18</v>
      </c>
      <c r="G396" s="55" t="s">
        <v>32</v>
      </c>
      <c r="H396" s="55">
        <v>40.105220000000003</v>
      </c>
      <c r="I396" s="56">
        <v>-110.06059</v>
      </c>
      <c r="J396" s="54">
        <v>1345</v>
      </c>
      <c r="K396" s="55">
        <v>365</v>
      </c>
      <c r="L396" s="55">
        <v>730</v>
      </c>
      <c r="M396" s="55">
        <v>1095</v>
      </c>
      <c r="N396" s="55">
        <v>1460</v>
      </c>
      <c r="O396" s="55">
        <v>1825</v>
      </c>
      <c r="P396" s="55">
        <v>2190</v>
      </c>
      <c r="Q396" s="57">
        <v>2.3290384453705478E-4</v>
      </c>
      <c r="R396" s="58">
        <v>1235.3867881077274</v>
      </c>
      <c r="S396" s="58">
        <v>1134.7067035175667</v>
      </c>
      <c r="T396" s="58">
        <v>1042.2317248348506</v>
      </c>
      <c r="U396" s="58">
        <v>957.2931620875114</v>
      </c>
      <c r="V396" s="58">
        <v>879.27682140429795</v>
      </c>
      <c r="W396" s="60">
        <v>807.61856375630316</v>
      </c>
      <c r="X396" s="59">
        <f t="shared" si="43"/>
        <v>1.98326168</v>
      </c>
      <c r="Y396" s="59">
        <f t="shared" si="44"/>
        <v>1.8216321760835208</v>
      </c>
      <c r="Z396" s="59">
        <f t="shared" si="45"/>
        <v>1.6731749614316067</v>
      </c>
      <c r="AA396" s="59">
        <f t="shared" si="46"/>
        <v>1.53681653646488</v>
      </c>
      <c r="AB396" s="59">
        <f t="shared" si="47"/>
        <v>1.4115708883971674</v>
      </c>
      <c r="AC396" s="59">
        <f t="shared" si="48"/>
        <v>1.2965323613407791</v>
      </c>
      <c r="AD396" s="59">
        <f t="shared" si="49"/>
        <v>1.1908691074754743</v>
      </c>
    </row>
    <row r="397" spans="1:30" x14ac:dyDescent="0.25">
      <c r="A397" s="52" t="s">
        <v>1070</v>
      </c>
      <c r="B397" s="53">
        <v>40450</v>
      </c>
      <c r="C397" s="54">
        <v>4301350140</v>
      </c>
      <c r="D397" s="55">
        <v>364</v>
      </c>
      <c r="E397" s="55">
        <v>1345</v>
      </c>
      <c r="F397" s="55" t="s">
        <v>18</v>
      </c>
      <c r="G397" s="55" t="s">
        <v>32</v>
      </c>
      <c r="H397" s="55">
        <v>40.090310000000002</v>
      </c>
      <c r="I397" s="56">
        <v>-110.13172</v>
      </c>
      <c r="J397" s="54">
        <v>1345</v>
      </c>
      <c r="K397" s="55">
        <v>365</v>
      </c>
      <c r="L397" s="55">
        <v>730</v>
      </c>
      <c r="M397" s="55">
        <v>1095</v>
      </c>
      <c r="N397" s="55">
        <v>1460</v>
      </c>
      <c r="O397" s="55">
        <v>1825</v>
      </c>
      <c r="P397" s="55">
        <v>2190</v>
      </c>
      <c r="Q397" s="57">
        <v>2.3290384453705478E-4</v>
      </c>
      <c r="R397" s="58">
        <v>1235.3867881077274</v>
      </c>
      <c r="S397" s="58">
        <v>1134.7067035175667</v>
      </c>
      <c r="T397" s="58">
        <v>1042.2317248348506</v>
      </c>
      <c r="U397" s="58">
        <v>957.2931620875114</v>
      </c>
      <c r="V397" s="58">
        <v>879.27682140429795</v>
      </c>
      <c r="W397" s="60">
        <v>807.61856375630316</v>
      </c>
      <c r="X397" s="59">
        <f t="shared" si="43"/>
        <v>1.98326168</v>
      </c>
      <c r="Y397" s="59">
        <f t="shared" si="44"/>
        <v>1.8216321760835208</v>
      </c>
      <c r="Z397" s="59">
        <f t="shared" si="45"/>
        <v>1.6731749614316067</v>
      </c>
      <c r="AA397" s="59">
        <f t="shared" si="46"/>
        <v>1.53681653646488</v>
      </c>
      <c r="AB397" s="59">
        <f t="shared" si="47"/>
        <v>1.4115708883971674</v>
      </c>
      <c r="AC397" s="59">
        <f t="shared" si="48"/>
        <v>1.2965323613407791</v>
      </c>
      <c r="AD397" s="59">
        <f t="shared" si="49"/>
        <v>1.1908691074754743</v>
      </c>
    </row>
    <row r="398" spans="1:30" x14ac:dyDescent="0.25">
      <c r="A398" s="52" t="s">
        <v>49</v>
      </c>
      <c r="B398" s="53">
        <v>26413</v>
      </c>
      <c r="C398" s="54">
        <v>4301330092</v>
      </c>
      <c r="D398" s="55">
        <v>366</v>
      </c>
      <c r="E398" s="55">
        <v>1346</v>
      </c>
      <c r="F398" s="55" t="s">
        <v>18</v>
      </c>
      <c r="G398" s="55" t="s">
        <v>32</v>
      </c>
      <c r="H398" s="55">
        <v>40.312489999999897</v>
      </c>
      <c r="I398" s="56">
        <v>-110.39455</v>
      </c>
      <c r="J398" s="54">
        <v>1346</v>
      </c>
      <c r="K398" s="55">
        <v>365</v>
      </c>
      <c r="L398" s="55">
        <v>730</v>
      </c>
      <c r="M398" s="55">
        <v>1095</v>
      </c>
      <c r="N398" s="55">
        <v>1460</v>
      </c>
      <c r="O398" s="55">
        <v>1825</v>
      </c>
      <c r="P398" s="55">
        <v>2190</v>
      </c>
      <c r="Q398" s="57">
        <v>2.3290384453705478E-4</v>
      </c>
      <c r="R398" s="58">
        <v>1236.3052912959117</v>
      </c>
      <c r="S398" s="58">
        <v>1135.5503516242711</v>
      </c>
      <c r="T398" s="58">
        <v>1043.0066183105641</v>
      </c>
      <c r="U398" s="58">
        <v>958.00490421545749</v>
      </c>
      <c r="V398" s="58">
        <v>879.93055881798148</v>
      </c>
      <c r="W398" s="60">
        <v>808.21902365500671</v>
      </c>
      <c r="X398" s="59">
        <f t="shared" si="43"/>
        <v>1.9847362239999999</v>
      </c>
      <c r="Y398" s="59">
        <f t="shared" si="44"/>
        <v>1.8229865494486388</v>
      </c>
      <c r="Z398" s="59">
        <f t="shared" si="45"/>
        <v>1.6744189576854591</v>
      </c>
      <c r="AA398" s="59">
        <f t="shared" si="46"/>
        <v>1.5379591509901325</v>
      </c>
      <c r="AB398" s="59">
        <f t="shared" si="47"/>
        <v>1.4126203834814774</v>
      </c>
      <c r="AC398" s="59">
        <f t="shared" si="48"/>
        <v>1.2974963259217016</v>
      </c>
      <c r="AD398" s="59">
        <f t="shared" si="49"/>
        <v>1.1917545120163482</v>
      </c>
    </row>
    <row r="399" spans="1:30" x14ac:dyDescent="0.25">
      <c r="A399" s="52" t="s">
        <v>970</v>
      </c>
      <c r="B399" s="53">
        <v>40340</v>
      </c>
      <c r="C399" s="54">
        <v>4301350047</v>
      </c>
      <c r="D399" s="55">
        <v>346</v>
      </c>
      <c r="E399" s="55">
        <v>1346</v>
      </c>
      <c r="F399" s="55" t="s">
        <v>18</v>
      </c>
      <c r="G399" s="55" t="s">
        <v>32</v>
      </c>
      <c r="H399" s="55">
        <v>40.086849999999899</v>
      </c>
      <c r="I399" s="56">
        <v>-110.18342</v>
      </c>
      <c r="J399" s="54">
        <v>1346</v>
      </c>
      <c r="K399" s="55">
        <v>365</v>
      </c>
      <c r="L399" s="55">
        <v>730</v>
      </c>
      <c r="M399" s="55">
        <v>1095</v>
      </c>
      <c r="N399" s="55">
        <v>1460</v>
      </c>
      <c r="O399" s="55">
        <v>1825</v>
      </c>
      <c r="P399" s="55">
        <v>2190</v>
      </c>
      <c r="Q399" s="57">
        <v>2.3290384453705478E-4</v>
      </c>
      <c r="R399" s="58">
        <v>1236.3052912959117</v>
      </c>
      <c r="S399" s="58">
        <v>1135.5503516242711</v>
      </c>
      <c r="T399" s="58">
        <v>1043.0066183105641</v>
      </c>
      <c r="U399" s="58">
        <v>958.00490421545749</v>
      </c>
      <c r="V399" s="58">
        <v>879.93055881798148</v>
      </c>
      <c r="W399" s="60">
        <v>808.21902365500671</v>
      </c>
      <c r="X399" s="59">
        <f t="shared" si="43"/>
        <v>1.9847362239999999</v>
      </c>
      <c r="Y399" s="59">
        <f t="shared" si="44"/>
        <v>1.8229865494486388</v>
      </c>
      <c r="Z399" s="59">
        <f t="shared" si="45"/>
        <v>1.6744189576854591</v>
      </c>
      <c r="AA399" s="59">
        <f t="shared" si="46"/>
        <v>1.5379591509901325</v>
      </c>
      <c r="AB399" s="59">
        <f t="shared" si="47"/>
        <v>1.4126203834814774</v>
      </c>
      <c r="AC399" s="59">
        <f t="shared" si="48"/>
        <v>1.2974963259217016</v>
      </c>
      <c r="AD399" s="59">
        <f t="shared" si="49"/>
        <v>1.1917545120163482</v>
      </c>
    </row>
    <row r="400" spans="1:30" x14ac:dyDescent="0.25">
      <c r="A400" s="52" t="s">
        <v>574</v>
      </c>
      <c r="B400" s="53">
        <v>39269</v>
      </c>
      <c r="C400" s="54">
        <v>4301333464</v>
      </c>
      <c r="D400" s="55">
        <v>366</v>
      </c>
      <c r="E400" s="55">
        <v>1350</v>
      </c>
      <c r="F400" s="55" t="s">
        <v>18</v>
      </c>
      <c r="G400" s="55" t="s">
        <v>32</v>
      </c>
      <c r="H400" s="55">
        <v>39.998640000000002</v>
      </c>
      <c r="I400" s="56">
        <v>-110.31571</v>
      </c>
      <c r="J400" s="54">
        <v>1350</v>
      </c>
      <c r="K400" s="55">
        <v>365</v>
      </c>
      <c r="L400" s="55">
        <v>730</v>
      </c>
      <c r="M400" s="55">
        <v>1095</v>
      </c>
      <c r="N400" s="55">
        <v>1460</v>
      </c>
      <c r="O400" s="55">
        <v>1825</v>
      </c>
      <c r="P400" s="55">
        <v>2190</v>
      </c>
      <c r="Q400" s="57">
        <v>2.3290384453705478E-4</v>
      </c>
      <c r="R400" s="58">
        <v>1239.9793040486484</v>
      </c>
      <c r="S400" s="58">
        <v>1138.9249440510891</v>
      </c>
      <c r="T400" s="58">
        <v>1046.1061922134188</v>
      </c>
      <c r="U400" s="58">
        <v>960.85187272724193</v>
      </c>
      <c r="V400" s="58">
        <v>882.54550847271548</v>
      </c>
      <c r="W400" s="60">
        <v>810.62086324982101</v>
      </c>
      <c r="X400" s="59">
        <f t="shared" si="43"/>
        <v>1.9906344</v>
      </c>
      <c r="Y400" s="59">
        <f t="shared" si="44"/>
        <v>1.8284040429091102</v>
      </c>
      <c r="Z400" s="59">
        <f t="shared" si="45"/>
        <v>1.6793949427008692</v>
      </c>
      <c r="AA400" s="59">
        <f t="shared" si="46"/>
        <v>1.5425296090911433</v>
      </c>
      <c r="AB400" s="59">
        <f t="shared" si="47"/>
        <v>1.4168183638187182</v>
      </c>
      <c r="AC400" s="59">
        <f t="shared" si="48"/>
        <v>1.3013521842453917</v>
      </c>
      <c r="AD400" s="59">
        <f t="shared" si="49"/>
        <v>1.1952961301798439</v>
      </c>
    </row>
    <row r="401" spans="1:30" x14ac:dyDescent="0.25">
      <c r="A401" s="52" t="s">
        <v>760</v>
      </c>
      <c r="B401" s="53">
        <v>39834</v>
      </c>
      <c r="C401" s="54">
        <v>4301333991</v>
      </c>
      <c r="D401" s="55">
        <v>346</v>
      </c>
      <c r="E401" s="55">
        <v>1353</v>
      </c>
      <c r="F401" s="55" t="s">
        <v>18</v>
      </c>
      <c r="G401" s="55" t="s">
        <v>32</v>
      </c>
      <c r="H401" s="55">
        <v>40.097929999999899</v>
      </c>
      <c r="I401" s="56">
        <v>-110.14559</v>
      </c>
      <c r="J401" s="54">
        <v>1353</v>
      </c>
      <c r="K401" s="55">
        <v>365</v>
      </c>
      <c r="L401" s="55">
        <v>730</v>
      </c>
      <c r="M401" s="55">
        <v>1095</v>
      </c>
      <c r="N401" s="55">
        <v>1460</v>
      </c>
      <c r="O401" s="55">
        <v>1825</v>
      </c>
      <c r="P401" s="55">
        <v>2190</v>
      </c>
      <c r="Q401" s="57">
        <v>2.3290384453705478E-4</v>
      </c>
      <c r="R401" s="58">
        <v>1242.7348136132009</v>
      </c>
      <c r="S401" s="58">
        <v>1141.4558883712027</v>
      </c>
      <c r="T401" s="58">
        <v>1048.4308726405598</v>
      </c>
      <c r="U401" s="58">
        <v>962.98709911108028</v>
      </c>
      <c r="V401" s="58">
        <v>884.50672071376596</v>
      </c>
      <c r="W401" s="60">
        <v>812.42224294593166</v>
      </c>
      <c r="X401" s="59">
        <f t="shared" si="43"/>
        <v>1.995058032</v>
      </c>
      <c r="Y401" s="59">
        <f t="shared" si="44"/>
        <v>1.8324671630044636</v>
      </c>
      <c r="Z401" s="59">
        <f t="shared" si="45"/>
        <v>1.6831269314624266</v>
      </c>
      <c r="AA401" s="59">
        <f t="shared" si="46"/>
        <v>1.5459574526669015</v>
      </c>
      <c r="AB401" s="59">
        <f t="shared" si="47"/>
        <v>1.4199668490716486</v>
      </c>
      <c r="AC401" s="59">
        <f t="shared" si="48"/>
        <v>1.3042440779881592</v>
      </c>
      <c r="AD401" s="59">
        <f t="shared" si="49"/>
        <v>1.1979523438024657</v>
      </c>
    </row>
    <row r="402" spans="1:30" x14ac:dyDescent="0.25">
      <c r="A402" s="52" t="s">
        <v>1186</v>
      </c>
      <c r="B402" s="53">
        <v>40569</v>
      </c>
      <c r="C402" s="54">
        <v>4301350412</v>
      </c>
      <c r="D402" s="55">
        <v>366</v>
      </c>
      <c r="E402" s="55">
        <v>1363</v>
      </c>
      <c r="F402" s="55" t="s">
        <v>18</v>
      </c>
      <c r="G402" s="55" t="s">
        <v>32</v>
      </c>
      <c r="H402" s="55">
        <v>40.140360000000001</v>
      </c>
      <c r="I402" s="56">
        <v>-110.06444</v>
      </c>
      <c r="J402" s="54">
        <v>1363</v>
      </c>
      <c r="K402" s="55">
        <v>365</v>
      </c>
      <c r="L402" s="55">
        <v>730</v>
      </c>
      <c r="M402" s="55">
        <v>1095</v>
      </c>
      <c r="N402" s="55">
        <v>1460</v>
      </c>
      <c r="O402" s="55">
        <v>1825</v>
      </c>
      <c r="P402" s="55">
        <v>2190</v>
      </c>
      <c r="Q402" s="57">
        <v>2.3290384453705478E-4</v>
      </c>
      <c r="R402" s="58">
        <v>1251.9198454950429</v>
      </c>
      <c r="S402" s="58">
        <v>1149.8923694382479</v>
      </c>
      <c r="T402" s="58">
        <v>1056.1798073976961</v>
      </c>
      <c r="U402" s="58">
        <v>970.10452039054132</v>
      </c>
      <c r="V402" s="58">
        <v>891.0440948506008</v>
      </c>
      <c r="W402" s="60">
        <v>818.42684193296736</v>
      </c>
      <c r="X402" s="59">
        <f t="shared" si="43"/>
        <v>2.0098034719999998</v>
      </c>
      <c r="Y402" s="59">
        <f t="shared" si="44"/>
        <v>1.8460108966556423</v>
      </c>
      <c r="Z402" s="59">
        <f t="shared" si="45"/>
        <v>1.6955668940009518</v>
      </c>
      <c r="AA402" s="59">
        <f t="shared" si="46"/>
        <v>1.5573835979194284</v>
      </c>
      <c r="AB402" s="59">
        <f t="shared" si="47"/>
        <v>1.4304617999147504</v>
      </c>
      <c r="AC402" s="59">
        <f t="shared" si="48"/>
        <v>1.3138837237973842</v>
      </c>
      <c r="AD402" s="59">
        <f t="shared" si="49"/>
        <v>1.2068063892112053</v>
      </c>
    </row>
    <row r="403" spans="1:30" x14ac:dyDescent="0.25">
      <c r="A403" s="52" t="s">
        <v>1194</v>
      </c>
      <c r="B403" s="53">
        <v>40589</v>
      </c>
      <c r="C403" s="54">
        <v>4301350049</v>
      </c>
      <c r="D403" s="55">
        <v>334</v>
      </c>
      <c r="E403" s="55">
        <v>1367</v>
      </c>
      <c r="F403" s="55" t="s">
        <v>18</v>
      </c>
      <c r="G403" s="55" t="s">
        <v>32</v>
      </c>
      <c r="H403" s="55">
        <v>40.083500000000001</v>
      </c>
      <c r="I403" s="56">
        <v>-110.18761000000001</v>
      </c>
      <c r="J403" s="54">
        <v>1367</v>
      </c>
      <c r="K403" s="55">
        <v>365</v>
      </c>
      <c r="L403" s="55">
        <v>730</v>
      </c>
      <c r="M403" s="55">
        <v>1095</v>
      </c>
      <c r="N403" s="55">
        <v>1460</v>
      </c>
      <c r="O403" s="55">
        <v>1825</v>
      </c>
      <c r="P403" s="55">
        <v>2190</v>
      </c>
      <c r="Q403" s="57">
        <v>2.3290384453705478E-4</v>
      </c>
      <c r="R403" s="58">
        <v>1255.5938582477795</v>
      </c>
      <c r="S403" s="58">
        <v>1153.2669618650659</v>
      </c>
      <c r="T403" s="58">
        <v>1059.2793813005508</v>
      </c>
      <c r="U403" s="58">
        <v>972.95148890232576</v>
      </c>
      <c r="V403" s="58">
        <v>893.6590445053348</v>
      </c>
      <c r="W403" s="60">
        <v>820.82868152778167</v>
      </c>
      <c r="X403" s="59">
        <f t="shared" si="43"/>
        <v>2.0157016479999998</v>
      </c>
      <c r="Y403" s="59">
        <f t="shared" si="44"/>
        <v>1.8514283901161137</v>
      </c>
      <c r="Z403" s="59">
        <f t="shared" si="45"/>
        <v>1.7005428790163617</v>
      </c>
      <c r="AA403" s="59">
        <f t="shared" si="46"/>
        <v>1.5619540560204392</v>
      </c>
      <c r="AB403" s="59">
        <f t="shared" si="47"/>
        <v>1.4346597802519909</v>
      </c>
      <c r="AC403" s="59">
        <f t="shared" si="48"/>
        <v>1.3177395821210744</v>
      </c>
      <c r="AD403" s="59">
        <f t="shared" si="49"/>
        <v>1.2103480073747013</v>
      </c>
    </row>
    <row r="404" spans="1:30" x14ac:dyDescent="0.25">
      <c r="A404" s="52" t="s">
        <v>697</v>
      </c>
      <c r="B404" s="53">
        <v>39632</v>
      </c>
      <c r="C404" s="54">
        <v>4301333780</v>
      </c>
      <c r="D404" s="55">
        <v>364</v>
      </c>
      <c r="E404" s="55">
        <v>1369</v>
      </c>
      <c r="F404" s="55" t="s">
        <v>18</v>
      </c>
      <c r="G404" s="55" t="s">
        <v>32</v>
      </c>
      <c r="H404" s="55">
        <v>40.122</v>
      </c>
      <c r="I404" s="56">
        <v>-110.03587</v>
      </c>
      <c r="J404" s="54">
        <v>1369</v>
      </c>
      <c r="K404" s="55">
        <v>365</v>
      </c>
      <c r="L404" s="55">
        <v>730</v>
      </c>
      <c r="M404" s="55">
        <v>1095</v>
      </c>
      <c r="N404" s="55">
        <v>1460</v>
      </c>
      <c r="O404" s="55">
        <v>1825</v>
      </c>
      <c r="P404" s="55">
        <v>2190</v>
      </c>
      <c r="Q404" s="57">
        <v>2.3290384453705478E-4</v>
      </c>
      <c r="R404" s="58">
        <v>1257.4308646241479</v>
      </c>
      <c r="S404" s="58">
        <v>1154.9542580784748</v>
      </c>
      <c r="T404" s="58">
        <v>1060.829168251978</v>
      </c>
      <c r="U404" s="58">
        <v>974.37497315821793</v>
      </c>
      <c r="V404" s="58">
        <v>894.96651933270175</v>
      </c>
      <c r="W404" s="60">
        <v>822.02960132518876</v>
      </c>
      <c r="X404" s="59">
        <f t="shared" si="43"/>
        <v>2.0186507360000001</v>
      </c>
      <c r="Y404" s="59">
        <f t="shared" si="44"/>
        <v>1.8541371368463495</v>
      </c>
      <c r="Z404" s="59">
        <f t="shared" si="45"/>
        <v>1.7030308715240665</v>
      </c>
      <c r="AA404" s="59">
        <f t="shared" si="46"/>
        <v>1.5642392850709446</v>
      </c>
      <c r="AB404" s="59">
        <f t="shared" si="47"/>
        <v>1.4367587704206113</v>
      </c>
      <c r="AC404" s="59">
        <f t="shared" si="48"/>
        <v>1.3196675112829193</v>
      </c>
      <c r="AD404" s="59">
        <f t="shared" si="49"/>
        <v>1.2121188164564491</v>
      </c>
    </row>
    <row r="405" spans="1:30" x14ac:dyDescent="0.25">
      <c r="A405" s="52" t="s">
        <v>174</v>
      </c>
      <c r="B405" s="53">
        <v>31238</v>
      </c>
      <c r="C405" s="54">
        <v>4301331070</v>
      </c>
      <c r="D405" s="55">
        <v>366</v>
      </c>
      <c r="E405" s="55">
        <v>1371</v>
      </c>
      <c r="F405" s="55" t="s">
        <v>18</v>
      </c>
      <c r="G405" s="55" t="s">
        <v>32</v>
      </c>
      <c r="H405" s="55">
        <v>40.333260000000003</v>
      </c>
      <c r="I405" s="56">
        <v>-110.2323</v>
      </c>
      <c r="J405" s="54">
        <v>1371</v>
      </c>
      <c r="K405" s="55">
        <v>365</v>
      </c>
      <c r="L405" s="55">
        <v>730</v>
      </c>
      <c r="M405" s="55">
        <v>1095</v>
      </c>
      <c r="N405" s="55">
        <v>1460</v>
      </c>
      <c r="O405" s="55">
        <v>1825</v>
      </c>
      <c r="P405" s="55">
        <v>2190</v>
      </c>
      <c r="Q405" s="57">
        <v>2.3290384453705478E-4</v>
      </c>
      <c r="R405" s="58">
        <v>1259.2678710005162</v>
      </c>
      <c r="S405" s="58">
        <v>1156.6415542918839</v>
      </c>
      <c r="T405" s="58">
        <v>1062.3789552034052</v>
      </c>
      <c r="U405" s="58">
        <v>975.7984574141102</v>
      </c>
      <c r="V405" s="58">
        <v>896.27399416006881</v>
      </c>
      <c r="W405" s="60">
        <v>823.23052112259597</v>
      </c>
      <c r="X405" s="59">
        <f t="shared" si="43"/>
        <v>2.0215998239999999</v>
      </c>
      <c r="Y405" s="59">
        <f t="shared" si="44"/>
        <v>1.8568458835765851</v>
      </c>
      <c r="Z405" s="59">
        <f t="shared" si="45"/>
        <v>1.7055188640317716</v>
      </c>
      <c r="AA405" s="59">
        <f t="shared" si="46"/>
        <v>1.5665245141214499</v>
      </c>
      <c r="AB405" s="59">
        <f t="shared" si="47"/>
        <v>1.4388577605892316</v>
      </c>
      <c r="AC405" s="59">
        <f t="shared" si="48"/>
        <v>1.3215954404447645</v>
      </c>
      <c r="AD405" s="59">
        <f t="shared" si="49"/>
        <v>1.213889625538197</v>
      </c>
    </row>
    <row r="406" spans="1:30" x14ac:dyDescent="0.25">
      <c r="A406" s="52" t="s">
        <v>582</v>
      </c>
      <c r="B406" s="53">
        <v>39282</v>
      </c>
      <c r="C406" s="54">
        <v>4301333022</v>
      </c>
      <c r="D406" s="55">
        <v>264</v>
      </c>
      <c r="E406" s="55">
        <v>1371</v>
      </c>
      <c r="F406" s="55" t="s">
        <v>18</v>
      </c>
      <c r="G406" s="55" t="s">
        <v>32</v>
      </c>
      <c r="H406" s="55">
        <v>40.017580000000002</v>
      </c>
      <c r="I406" s="56">
        <v>-110.12191</v>
      </c>
      <c r="J406" s="54">
        <v>1371</v>
      </c>
      <c r="K406" s="55">
        <v>365</v>
      </c>
      <c r="L406" s="55">
        <v>730</v>
      </c>
      <c r="M406" s="55">
        <v>1095</v>
      </c>
      <c r="N406" s="55">
        <v>1460</v>
      </c>
      <c r="O406" s="55">
        <v>1825</v>
      </c>
      <c r="P406" s="55">
        <v>2190</v>
      </c>
      <c r="Q406" s="57">
        <v>2.3290384453705478E-4</v>
      </c>
      <c r="R406" s="58">
        <v>1259.2678710005162</v>
      </c>
      <c r="S406" s="58">
        <v>1156.6415542918839</v>
      </c>
      <c r="T406" s="58">
        <v>1062.3789552034052</v>
      </c>
      <c r="U406" s="58">
        <v>975.7984574141102</v>
      </c>
      <c r="V406" s="58">
        <v>896.27399416006881</v>
      </c>
      <c r="W406" s="60">
        <v>823.23052112259597</v>
      </c>
      <c r="X406" s="59">
        <f t="shared" si="43"/>
        <v>2.0215998239999999</v>
      </c>
      <c r="Y406" s="59">
        <f t="shared" si="44"/>
        <v>1.8568458835765851</v>
      </c>
      <c r="Z406" s="59">
        <f t="shared" si="45"/>
        <v>1.7055188640317716</v>
      </c>
      <c r="AA406" s="59">
        <f t="shared" si="46"/>
        <v>1.5665245141214499</v>
      </c>
      <c r="AB406" s="59">
        <f t="shared" si="47"/>
        <v>1.4388577605892316</v>
      </c>
      <c r="AC406" s="59">
        <f t="shared" si="48"/>
        <v>1.3215954404447645</v>
      </c>
      <c r="AD406" s="59">
        <f t="shared" si="49"/>
        <v>1.213889625538197</v>
      </c>
    </row>
    <row r="407" spans="1:30" x14ac:dyDescent="0.25">
      <c r="A407" s="52" t="s">
        <v>668</v>
      </c>
      <c r="B407" s="53">
        <v>39542</v>
      </c>
      <c r="C407" s="54">
        <v>4301333519</v>
      </c>
      <c r="D407" s="55">
        <v>331</v>
      </c>
      <c r="E407" s="55">
        <v>1371</v>
      </c>
      <c r="F407" s="55" t="s">
        <v>18</v>
      </c>
      <c r="G407" s="55" t="s">
        <v>32</v>
      </c>
      <c r="H407" s="55">
        <v>40.064970000000002</v>
      </c>
      <c r="I407" s="56">
        <v>-110.1503</v>
      </c>
      <c r="J407" s="54">
        <v>1371</v>
      </c>
      <c r="K407" s="55">
        <v>365</v>
      </c>
      <c r="L407" s="55">
        <v>730</v>
      </c>
      <c r="M407" s="55">
        <v>1095</v>
      </c>
      <c r="N407" s="55">
        <v>1460</v>
      </c>
      <c r="O407" s="55">
        <v>1825</v>
      </c>
      <c r="P407" s="55">
        <v>2190</v>
      </c>
      <c r="Q407" s="57">
        <v>2.3290384453705478E-4</v>
      </c>
      <c r="R407" s="58">
        <v>1259.2678710005162</v>
      </c>
      <c r="S407" s="58">
        <v>1156.6415542918839</v>
      </c>
      <c r="T407" s="58">
        <v>1062.3789552034052</v>
      </c>
      <c r="U407" s="58">
        <v>975.7984574141102</v>
      </c>
      <c r="V407" s="58">
        <v>896.27399416006881</v>
      </c>
      <c r="W407" s="60">
        <v>823.23052112259597</v>
      </c>
      <c r="X407" s="59">
        <f t="shared" si="43"/>
        <v>2.0215998239999999</v>
      </c>
      <c r="Y407" s="59">
        <f t="shared" si="44"/>
        <v>1.8568458835765851</v>
      </c>
      <c r="Z407" s="59">
        <f t="shared" si="45"/>
        <v>1.7055188640317716</v>
      </c>
      <c r="AA407" s="59">
        <f t="shared" si="46"/>
        <v>1.5665245141214499</v>
      </c>
      <c r="AB407" s="59">
        <f t="shared" si="47"/>
        <v>1.4388577605892316</v>
      </c>
      <c r="AC407" s="59">
        <f t="shared" si="48"/>
        <v>1.3215954404447645</v>
      </c>
      <c r="AD407" s="59">
        <f t="shared" si="49"/>
        <v>1.213889625538197</v>
      </c>
    </row>
    <row r="408" spans="1:30" x14ac:dyDescent="0.25">
      <c r="A408" s="52" t="s">
        <v>981</v>
      </c>
      <c r="B408" s="53">
        <v>40352</v>
      </c>
      <c r="C408" s="54">
        <v>4301334205</v>
      </c>
      <c r="D408" s="55">
        <v>363</v>
      </c>
      <c r="E408" s="55">
        <v>1376</v>
      </c>
      <c r="F408" s="55" t="s">
        <v>18</v>
      </c>
      <c r="G408" s="55" t="s">
        <v>32</v>
      </c>
      <c r="H408" s="55">
        <v>40.072450000000003</v>
      </c>
      <c r="I408" s="56">
        <v>-110.15909000000001</v>
      </c>
      <c r="J408" s="54">
        <v>1376</v>
      </c>
      <c r="K408" s="55">
        <v>365</v>
      </c>
      <c r="L408" s="55">
        <v>730</v>
      </c>
      <c r="M408" s="55">
        <v>1095</v>
      </c>
      <c r="N408" s="55">
        <v>1460</v>
      </c>
      <c r="O408" s="55">
        <v>1825</v>
      </c>
      <c r="P408" s="55">
        <v>2190</v>
      </c>
      <c r="Q408" s="57">
        <v>2.3290384453705478E-4</v>
      </c>
      <c r="R408" s="58">
        <v>1263.8603869414371</v>
      </c>
      <c r="S408" s="58">
        <v>1160.8597948254064</v>
      </c>
      <c r="T408" s="58">
        <v>1066.2534225819736</v>
      </c>
      <c r="U408" s="58">
        <v>979.35716805384072</v>
      </c>
      <c r="V408" s="58">
        <v>899.54268122848623</v>
      </c>
      <c r="W408" s="60">
        <v>826.23282061611383</v>
      </c>
      <c r="X408" s="59">
        <f t="shared" si="43"/>
        <v>2.0289725439999997</v>
      </c>
      <c r="Y408" s="59">
        <f t="shared" si="44"/>
        <v>1.8636177504021745</v>
      </c>
      <c r="Z408" s="59">
        <f t="shared" si="45"/>
        <v>1.711738845301034</v>
      </c>
      <c r="AA408" s="59">
        <f t="shared" si="46"/>
        <v>1.5722375867477136</v>
      </c>
      <c r="AB408" s="59">
        <f t="shared" si="47"/>
        <v>1.4441052360107824</v>
      </c>
      <c r="AC408" s="59">
        <f t="shared" si="48"/>
        <v>1.3264152633493769</v>
      </c>
      <c r="AD408" s="59">
        <f t="shared" si="49"/>
        <v>1.2183166482425669</v>
      </c>
    </row>
    <row r="409" spans="1:30" x14ac:dyDescent="0.25">
      <c r="A409" s="52" t="s">
        <v>158</v>
      </c>
      <c r="B409" s="53">
        <v>30996</v>
      </c>
      <c r="C409" s="54">
        <v>4301330907</v>
      </c>
      <c r="D409" s="55">
        <v>359</v>
      </c>
      <c r="E409" s="55">
        <v>1385</v>
      </c>
      <c r="F409" s="55" t="s">
        <v>18</v>
      </c>
      <c r="G409" s="55" t="s">
        <v>32</v>
      </c>
      <c r="H409" s="55">
        <v>40.264960000000002</v>
      </c>
      <c r="I409" s="56">
        <v>-110.34685</v>
      </c>
      <c r="J409" s="54">
        <v>1385</v>
      </c>
      <c r="K409" s="55">
        <v>365</v>
      </c>
      <c r="L409" s="55">
        <v>730</v>
      </c>
      <c r="M409" s="55">
        <v>1095</v>
      </c>
      <c r="N409" s="55">
        <v>1460</v>
      </c>
      <c r="O409" s="55">
        <v>1825</v>
      </c>
      <c r="P409" s="55">
        <v>2190</v>
      </c>
      <c r="Q409" s="57">
        <v>2.3290384453705478E-4</v>
      </c>
      <c r="R409" s="58">
        <v>1272.1269156350947</v>
      </c>
      <c r="S409" s="58">
        <v>1168.4526277857472</v>
      </c>
      <c r="T409" s="58">
        <v>1073.2274638633962</v>
      </c>
      <c r="U409" s="58">
        <v>985.76284720535557</v>
      </c>
      <c r="V409" s="58">
        <v>905.42631795163766</v>
      </c>
      <c r="W409" s="60">
        <v>831.63695970444599</v>
      </c>
      <c r="X409" s="59">
        <f t="shared" si="43"/>
        <v>2.04224344</v>
      </c>
      <c r="Y409" s="59">
        <f t="shared" si="44"/>
        <v>1.875807110688235</v>
      </c>
      <c r="Z409" s="59">
        <f t="shared" si="45"/>
        <v>1.7229348115857066</v>
      </c>
      <c r="AA409" s="59">
        <f t="shared" si="46"/>
        <v>1.5825211174749876</v>
      </c>
      <c r="AB409" s="59">
        <f t="shared" si="47"/>
        <v>1.4535506917695737</v>
      </c>
      <c r="AC409" s="59">
        <f t="shared" si="48"/>
        <v>1.3350909445776795</v>
      </c>
      <c r="AD409" s="59">
        <f t="shared" si="49"/>
        <v>1.2262852891104326</v>
      </c>
    </row>
    <row r="410" spans="1:30" x14ac:dyDescent="0.25">
      <c r="A410" s="52" t="s">
        <v>416</v>
      </c>
      <c r="B410" s="53">
        <v>38637</v>
      </c>
      <c r="C410" s="54">
        <v>4301332736</v>
      </c>
      <c r="D410" s="55">
        <v>354</v>
      </c>
      <c r="E410" s="55">
        <v>1385</v>
      </c>
      <c r="F410" s="55" t="s">
        <v>18</v>
      </c>
      <c r="G410" s="55" t="s">
        <v>32</v>
      </c>
      <c r="H410" s="55">
        <v>40.022039999999897</v>
      </c>
      <c r="I410" s="56">
        <v>-110.20641000000001</v>
      </c>
      <c r="J410" s="54">
        <v>1385</v>
      </c>
      <c r="K410" s="55">
        <v>365</v>
      </c>
      <c r="L410" s="55">
        <v>730</v>
      </c>
      <c r="M410" s="55">
        <v>1095</v>
      </c>
      <c r="N410" s="55">
        <v>1460</v>
      </c>
      <c r="O410" s="55">
        <v>1825</v>
      </c>
      <c r="P410" s="55">
        <v>2190</v>
      </c>
      <c r="Q410" s="57">
        <v>2.3290384453705478E-4</v>
      </c>
      <c r="R410" s="58">
        <v>1272.1269156350947</v>
      </c>
      <c r="S410" s="58">
        <v>1168.4526277857472</v>
      </c>
      <c r="T410" s="58">
        <v>1073.2274638633962</v>
      </c>
      <c r="U410" s="58">
        <v>985.76284720535557</v>
      </c>
      <c r="V410" s="58">
        <v>905.42631795163766</v>
      </c>
      <c r="W410" s="60">
        <v>831.63695970444599</v>
      </c>
      <c r="X410" s="59">
        <f t="shared" si="43"/>
        <v>2.04224344</v>
      </c>
      <c r="Y410" s="59">
        <f t="shared" si="44"/>
        <v>1.875807110688235</v>
      </c>
      <c r="Z410" s="59">
        <f t="shared" si="45"/>
        <v>1.7229348115857066</v>
      </c>
      <c r="AA410" s="59">
        <f t="shared" si="46"/>
        <v>1.5825211174749876</v>
      </c>
      <c r="AB410" s="59">
        <f t="shared" si="47"/>
        <v>1.4535506917695737</v>
      </c>
      <c r="AC410" s="59">
        <f t="shared" si="48"/>
        <v>1.3350909445776795</v>
      </c>
      <c r="AD410" s="59">
        <f t="shared" si="49"/>
        <v>1.2262852891104326</v>
      </c>
    </row>
    <row r="411" spans="1:30" x14ac:dyDescent="0.25">
      <c r="A411" s="52" t="s">
        <v>1047</v>
      </c>
      <c r="B411" s="53">
        <v>40427</v>
      </c>
      <c r="C411" s="54">
        <v>4301334138</v>
      </c>
      <c r="D411" s="55">
        <v>298</v>
      </c>
      <c r="E411" s="55">
        <v>1385</v>
      </c>
      <c r="F411" s="55" t="s">
        <v>18</v>
      </c>
      <c r="G411" s="55" t="s">
        <v>32</v>
      </c>
      <c r="H411" s="55">
        <v>40.214790000000001</v>
      </c>
      <c r="I411" s="56">
        <v>-110.562119999999</v>
      </c>
      <c r="J411" s="54">
        <v>1385</v>
      </c>
      <c r="K411" s="55">
        <v>365</v>
      </c>
      <c r="L411" s="55">
        <v>730</v>
      </c>
      <c r="M411" s="55">
        <v>1095</v>
      </c>
      <c r="N411" s="55">
        <v>1460</v>
      </c>
      <c r="O411" s="55">
        <v>1825</v>
      </c>
      <c r="P411" s="55">
        <v>2190</v>
      </c>
      <c r="Q411" s="57">
        <v>2.3290384453705478E-4</v>
      </c>
      <c r="R411" s="58">
        <v>1272.1269156350947</v>
      </c>
      <c r="S411" s="58">
        <v>1168.4526277857472</v>
      </c>
      <c r="T411" s="58">
        <v>1073.2274638633962</v>
      </c>
      <c r="U411" s="58">
        <v>985.76284720535557</v>
      </c>
      <c r="V411" s="58">
        <v>905.42631795163766</v>
      </c>
      <c r="W411" s="60">
        <v>831.63695970444599</v>
      </c>
      <c r="X411" s="59">
        <f t="shared" si="43"/>
        <v>2.04224344</v>
      </c>
      <c r="Y411" s="59">
        <f t="shared" si="44"/>
        <v>1.875807110688235</v>
      </c>
      <c r="Z411" s="59">
        <f t="shared" si="45"/>
        <v>1.7229348115857066</v>
      </c>
      <c r="AA411" s="59">
        <f t="shared" si="46"/>
        <v>1.5825211174749876</v>
      </c>
      <c r="AB411" s="59">
        <f t="shared" si="47"/>
        <v>1.4535506917695737</v>
      </c>
      <c r="AC411" s="59">
        <f t="shared" si="48"/>
        <v>1.3350909445776795</v>
      </c>
      <c r="AD411" s="59">
        <f t="shared" si="49"/>
        <v>1.2262852891104326</v>
      </c>
    </row>
    <row r="412" spans="1:30" x14ac:dyDescent="0.25">
      <c r="A412" s="52" t="s">
        <v>627</v>
      </c>
      <c r="B412" s="53">
        <v>39407</v>
      </c>
      <c r="C412" s="54">
        <v>4301332997</v>
      </c>
      <c r="D412" s="55">
        <v>211</v>
      </c>
      <c r="E412" s="55">
        <v>1386</v>
      </c>
      <c r="F412" s="55" t="s">
        <v>18</v>
      </c>
      <c r="G412" s="55" t="s">
        <v>32</v>
      </c>
      <c r="H412" s="55">
        <v>40.032780000000002</v>
      </c>
      <c r="I412" s="56">
        <v>-110.16414</v>
      </c>
      <c r="J412" s="54">
        <v>1386</v>
      </c>
      <c r="K412" s="55">
        <v>365</v>
      </c>
      <c r="L412" s="55">
        <v>730</v>
      </c>
      <c r="M412" s="55">
        <v>1095</v>
      </c>
      <c r="N412" s="55">
        <v>1460</v>
      </c>
      <c r="O412" s="55">
        <v>1825</v>
      </c>
      <c r="P412" s="55">
        <v>2190</v>
      </c>
      <c r="Q412" s="57">
        <v>2.3290384453705478E-4</v>
      </c>
      <c r="R412" s="58">
        <v>1273.0454188232791</v>
      </c>
      <c r="S412" s="58">
        <v>1169.2962758924516</v>
      </c>
      <c r="T412" s="58">
        <v>1074.0023573391099</v>
      </c>
      <c r="U412" s="58">
        <v>986.47458933330176</v>
      </c>
      <c r="V412" s="58">
        <v>906.08005536532119</v>
      </c>
      <c r="W412" s="60">
        <v>832.23741960314953</v>
      </c>
      <c r="X412" s="59">
        <f t="shared" si="43"/>
        <v>2.0437179839999997</v>
      </c>
      <c r="Y412" s="59">
        <f t="shared" si="44"/>
        <v>1.8771614840533533</v>
      </c>
      <c r="Z412" s="59">
        <f t="shared" si="45"/>
        <v>1.724178807839559</v>
      </c>
      <c r="AA412" s="59">
        <f t="shared" si="46"/>
        <v>1.5836637320002405</v>
      </c>
      <c r="AB412" s="59">
        <f t="shared" si="47"/>
        <v>1.454600186853884</v>
      </c>
      <c r="AC412" s="59">
        <f t="shared" si="48"/>
        <v>1.336054909158602</v>
      </c>
      <c r="AD412" s="59">
        <f t="shared" si="49"/>
        <v>1.2271706936513065</v>
      </c>
    </row>
    <row r="413" spans="1:30" x14ac:dyDescent="0.25">
      <c r="A413" s="52" t="s">
        <v>624</v>
      </c>
      <c r="B413" s="53">
        <v>39396</v>
      </c>
      <c r="C413" s="54">
        <v>4301332998</v>
      </c>
      <c r="D413" s="55">
        <v>305</v>
      </c>
      <c r="E413" s="55">
        <v>1388</v>
      </c>
      <c r="F413" s="55" t="s">
        <v>18</v>
      </c>
      <c r="G413" s="55" t="s">
        <v>32</v>
      </c>
      <c r="H413" s="55">
        <v>40.029139999999899</v>
      </c>
      <c r="I413" s="56">
        <v>-110.16911</v>
      </c>
      <c r="J413" s="54">
        <v>1388</v>
      </c>
      <c r="K413" s="55">
        <v>365</v>
      </c>
      <c r="L413" s="55">
        <v>730</v>
      </c>
      <c r="M413" s="55">
        <v>1095</v>
      </c>
      <c r="N413" s="55">
        <v>1460</v>
      </c>
      <c r="O413" s="55">
        <v>1825</v>
      </c>
      <c r="P413" s="55">
        <v>2190</v>
      </c>
      <c r="Q413" s="57">
        <v>2.3290384453705478E-4</v>
      </c>
      <c r="R413" s="58">
        <v>1274.8824251996473</v>
      </c>
      <c r="S413" s="58">
        <v>1170.9835721058605</v>
      </c>
      <c r="T413" s="58">
        <v>1075.5521442905372</v>
      </c>
      <c r="U413" s="58">
        <v>987.89807358919393</v>
      </c>
      <c r="V413" s="58">
        <v>907.38753019268813</v>
      </c>
      <c r="W413" s="60">
        <v>833.43833940055663</v>
      </c>
      <c r="X413" s="59">
        <f t="shared" si="43"/>
        <v>2.046667072</v>
      </c>
      <c r="Y413" s="59">
        <f t="shared" si="44"/>
        <v>1.8798702307835886</v>
      </c>
      <c r="Z413" s="59">
        <f t="shared" si="45"/>
        <v>1.7266668003472638</v>
      </c>
      <c r="AA413" s="59">
        <f t="shared" si="46"/>
        <v>1.5859489610507458</v>
      </c>
      <c r="AB413" s="59">
        <f t="shared" si="47"/>
        <v>1.4566991770225044</v>
      </c>
      <c r="AC413" s="59">
        <f t="shared" si="48"/>
        <v>1.3379828383204471</v>
      </c>
      <c r="AD413" s="59">
        <f t="shared" si="49"/>
        <v>1.2289415027330544</v>
      </c>
    </row>
    <row r="414" spans="1:30" x14ac:dyDescent="0.25">
      <c r="A414" s="52" t="s">
        <v>456</v>
      </c>
      <c r="B414" s="53">
        <v>38909</v>
      </c>
      <c r="C414" s="54">
        <v>4304736304</v>
      </c>
      <c r="D414" s="55">
        <v>350</v>
      </c>
      <c r="E414" s="55">
        <v>1393</v>
      </c>
      <c r="F414" s="55" t="s">
        <v>18</v>
      </c>
      <c r="G414" s="55" t="s">
        <v>19</v>
      </c>
      <c r="H414" s="55">
        <v>40.387259999999898</v>
      </c>
      <c r="I414" s="56">
        <v>-109.9251</v>
      </c>
      <c r="J414" s="54">
        <v>1393</v>
      </c>
      <c r="K414" s="55">
        <v>365</v>
      </c>
      <c r="L414" s="55">
        <v>730</v>
      </c>
      <c r="M414" s="55">
        <v>1095</v>
      </c>
      <c r="N414" s="55">
        <v>1460</v>
      </c>
      <c r="O414" s="55">
        <v>1825</v>
      </c>
      <c r="P414" s="55">
        <v>2190</v>
      </c>
      <c r="Q414" s="57">
        <v>2.3290384453705478E-4</v>
      </c>
      <c r="R414" s="58">
        <v>1279.4749411405683</v>
      </c>
      <c r="S414" s="58">
        <v>1175.2018126393832</v>
      </c>
      <c r="T414" s="58">
        <v>1079.4266116691053</v>
      </c>
      <c r="U414" s="58">
        <v>991.45678422892445</v>
      </c>
      <c r="V414" s="58">
        <v>910.65621726110567</v>
      </c>
      <c r="W414" s="60">
        <v>836.44063889407448</v>
      </c>
      <c r="X414" s="59">
        <f t="shared" si="43"/>
        <v>2.0540397919999998</v>
      </c>
      <c r="Y414" s="59">
        <f t="shared" si="44"/>
        <v>1.886642097609178</v>
      </c>
      <c r="Z414" s="59">
        <f t="shared" si="45"/>
        <v>1.7328867816165265</v>
      </c>
      <c r="AA414" s="59">
        <f t="shared" si="46"/>
        <v>1.5916620336770093</v>
      </c>
      <c r="AB414" s="59">
        <f t="shared" si="47"/>
        <v>1.4619466524440552</v>
      </c>
      <c r="AC414" s="59">
        <f t="shared" si="48"/>
        <v>1.3428026612250596</v>
      </c>
      <c r="AD414" s="59">
        <f t="shared" si="49"/>
        <v>1.233368525437424</v>
      </c>
    </row>
    <row r="415" spans="1:30" x14ac:dyDescent="0.25">
      <c r="A415" s="52" t="s">
        <v>711</v>
      </c>
      <c r="B415" s="53">
        <v>39695</v>
      </c>
      <c r="C415" s="54">
        <v>4301333951</v>
      </c>
      <c r="D415" s="55">
        <v>366</v>
      </c>
      <c r="E415" s="55">
        <v>1395</v>
      </c>
      <c r="F415" s="55" t="s">
        <v>18</v>
      </c>
      <c r="G415" s="55" t="s">
        <v>32</v>
      </c>
      <c r="H415" s="55">
        <v>40.047780000000003</v>
      </c>
      <c r="I415" s="56">
        <v>-110.31555</v>
      </c>
      <c r="J415" s="54">
        <v>1395</v>
      </c>
      <c r="K415" s="55">
        <v>365</v>
      </c>
      <c r="L415" s="55">
        <v>730</v>
      </c>
      <c r="M415" s="55">
        <v>1095</v>
      </c>
      <c r="N415" s="55">
        <v>1460</v>
      </c>
      <c r="O415" s="55">
        <v>1825</v>
      </c>
      <c r="P415" s="55">
        <v>2190</v>
      </c>
      <c r="Q415" s="57">
        <v>2.3290384453705478E-4</v>
      </c>
      <c r="R415" s="58">
        <v>1281.3119475169367</v>
      </c>
      <c r="S415" s="58">
        <v>1176.8891088527921</v>
      </c>
      <c r="T415" s="58">
        <v>1080.9763986205328</v>
      </c>
      <c r="U415" s="58">
        <v>992.88026848481672</v>
      </c>
      <c r="V415" s="58">
        <v>911.96369208847261</v>
      </c>
      <c r="W415" s="60">
        <v>837.64155869148169</v>
      </c>
      <c r="X415" s="59">
        <f t="shared" si="43"/>
        <v>2.05698888</v>
      </c>
      <c r="Y415" s="59">
        <f t="shared" si="44"/>
        <v>1.8893508443394138</v>
      </c>
      <c r="Z415" s="59">
        <f t="shared" si="45"/>
        <v>1.7353747741242314</v>
      </c>
      <c r="AA415" s="59">
        <f t="shared" si="46"/>
        <v>1.5939472627275149</v>
      </c>
      <c r="AB415" s="59">
        <f t="shared" si="47"/>
        <v>1.4640456426126756</v>
      </c>
      <c r="AC415" s="59">
        <f t="shared" si="48"/>
        <v>1.3447305903869047</v>
      </c>
      <c r="AD415" s="59">
        <f t="shared" si="49"/>
        <v>1.2351393345191721</v>
      </c>
    </row>
    <row r="416" spans="1:30" x14ac:dyDescent="0.25">
      <c r="A416" s="52" t="s">
        <v>437</v>
      </c>
      <c r="B416" s="53">
        <v>38772</v>
      </c>
      <c r="C416" s="54">
        <v>4301332843</v>
      </c>
      <c r="D416" s="55">
        <v>366</v>
      </c>
      <c r="E416" s="55">
        <v>1398</v>
      </c>
      <c r="F416" s="55" t="s">
        <v>18</v>
      </c>
      <c r="G416" s="55" t="s">
        <v>32</v>
      </c>
      <c r="H416" s="55">
        <v>40.034320000000001</v>
      </c>
      <c r="I416" s="56">
        <v>-110.30632</v>
      </c>
      <c r="J416" s="54">
        <v>1398</v>
      </c>
      <c r="K416" s="55">
        <v>365</v>
      </c>
      <c r="L416" s="55">
        <v>730</v>
      </c>
      <c r="M416" s="55">
        <v>1095</v>
      </c>
      <c r="N416" s="55">
        <v>1460</v>
      </c>
      <c r="O416" s="55">
        <v>1825</v>
      </c>
      <c r="P416" s="55">
        <v>2190</v>
      </c>
      <c r="Q416" s="57">
        <v>2.3290384453705478E-4</v>
      </c>
      <c r="R416" s="58">
        <v>1284.0674570814892</v>
      </c>
      <c r="S416" s="58">
        <v>1179.4200531729057</v>
      </c>
      <c r="T416" s="58">
        <v>1083.3010790476737</v>
      </c>
      <c r="U416" s="58">
        <v>995.01549486865497</v>
      </c>
      <c r="V416" s="58">
        <v>913.92490432952309</v>
      </c>
      <c r="W416" s="60">
        <v>839.44293838759233</v>
      </c>
      <c r="X416" s="59">
        <f t="shared" si="43"/>
        <v>2.061412512</v>
      </c>
      <c r="Y416" s="59">
        <f t="shared" si="44"/>
        <v>1.8934139644347674</v>
      </c>
      <c r="Z416" s="59">
        <f t="shared" si="45"/>
        <v>1.739106762885789</v>
      </c>
      <c r="AA416" s="59">
        <f t="shared" si="46"/>
        <v>1.5973751063032731</v>
      </c>
      <c r="AB416" s="59">
        <f t="shared" si="47"/>
        <v>1.467194127865606</v>
      </c>
      <c r="AC416" s="59">
        <f t="shared" si="48"/>
        <v>1.3476224841296722</v>
      </c>
      <c r="AD416" s="59">
        <f t="shared" si="49"/>
        <v>1.2377955481417939</v>
      </c>
    </row>
    <row r="417" spans="1:30" x14ac:dyDescent="0.25">
      <c r="A417" s="52" t="s">
        <v>1312</v>
      </c>
      <c r="B417" s="53">
        <v>40722</v>
      </c>
      <c r="C417" s="54">
        <v>4301350450</v>
      </c>
      <c r="D417" s="55">
        <v>360</v>
      </c>
      <c r="E417" s="55">
        <v>1401</v>
      </c>
      <c r="F417" s="55" t="s">
        <v>18</v>
      </c>
      <c r="G417" s="55" t="s">
        <v>32</v>
      </c>
      <c r="H417" s="55">
        <v>40.137160000000002</v>
      </c>
      <c r="I417" s="56">
        <v>-110.00382</v>
      </c>
      <c r="J417" s="54">
        <v>1401</v>
      </c>
      <c r="K417" s="55">
        <v>365</v>
      </c>
      <c r="L417" s="55">
        <v>730</v>
      </c>
      <c r="M417" s="55">
        <v>1095</v>
      </c>
      <c r="N417" s="55">
        <v>1460</v>
      </c>
      <c r="O417" s="55">
        <v>1825</v>
      </c>
      <c r="P417" s="55">
        <v>2190</v>
      </c>
      <c r="Q417" s="57">
        <v>2.3290384453705478E-4</v>
      </c>
      <c r="R417" s="58">
        <v>1286.8229666460418</v>
      </c>
      <c r="S417" s="58">
        <v>1181.9509974930193</v>
      </c>
      <c r="T417" s="58">
        <v>1085.6257594748147</v>
      </c>
      <c r="U417" s="58">
        <v>997.15072125249333</v>
      </c>
      <c r="V417" s="58">
        <v>915.88611657057356</v>
      </c>
      <c r="W417" s="60">
        <v>841.24431808370309</v>
      </c>
      <c r="X417" s="59">
        <f t="shared" si="43"/>
        <v>2.0658361439999999</v>
      </c>
      <c r="Y417" s="59">
        <f t="shared" si="44"/>
        <v>1.897477084530121</v>
      </c>
      <c r="Z417" s="59">
        <f t="shared" si="45"/>
        <v>1.7428387516473465</v>
      </c>
      <c r="AA417" s="59">
        <f t="shared" si="46"/>
        <v>1.600802949879031</v>
      </c>
      <c r="AB417" s="59">
        <f t="shared" si="47"/>
        <v>1.4703426131185364</v>
      </c>
      <c r="AC417" s="59">
        <f t="shared" si="48"/>
        <v>1.3505143778724398</v>
      </c>
      <c r="AD417" s="59">
        <f t="shared" si="49"/>
        <v>1.2404517617644157</v>
      </c>
    </row>
    <row r="418" spans="1:30" x14ac:dyDescent="0.25">
      <c r="A418" s="52" t="s">
        <v>640</v>
      </c>
      <c r="B418" s="53">
        <v>39472</v>
      </c>
      <c r="C418" s="54">
        <v>4301333341</v>
      </c>
      <c r="D418" s="55">
        <v>362</v>
      </c>
      <c r="E418" s="55">
        <v>1402</v>
      </c>
      <c r="F418" s="55" t="s">
        <v>18</v>
      </c>
      <c r="G418" s="55" t="s">
        <v>32</v>
      </c>
      <c r="H418" s="55">
        <v>40.01455</v>
      </c>
      <c r="I418" s="56">
        <v>-110.07553</v>
      </c>
      <c r="J418" s="54">
        <v>1402</v>
      </c>
      <c r="K418" s="55">
        <v>365</v>
      </c>
      <c r="L418" s="55">
        <v>730</v>
      </c>
      <c r="M418" s="55">
        <v>1095</v>
      </c>
      <c r="N418" s="55">
        <v>1460</v>
      </c>
      <c r="O418" s="55">
        <v>1825</v>
      </c>
      <c r="P418" s="55">
        <v>2190</v>
      </c>
      <c r="Q418" s="57">
        <v>2.3290384453705478E-4</v>
      </c>
      <c r="R418" s="58">
        <v>1287.7414698342259</v>
      </c>
      <c r="S418" s="58">
        <v>1182.7946455997237</v>
      </c>
      <c r="T418" s="58">
        <v>1086.4006529505282</v>
      </c>
      <c r="U418" s="58">
        <v>997.86246338043941</v>
      </c>
      <c r="V418" s="58">
        <v>916.53985398425709</v>
      </c>
      <c r="W418" s="60">
        <v>841.84477798240664</v>
      </c>
      <c r="X418" s="59">
        <f t="shared" si="43"/>
        <v>2.0673106880000001</v>
      </c>
      <c r="Y418" s="59">
        <f t="shared" si="44"/>
        <v>1.8988314578952388</v>
      </c>
      <c r="Z418" s="59">
        <f t="shared" si="45"/>
        <v>1.7440827479011989</v>
      </c>
      <c r="AA418" s="59">
        <f t="shared" si="46"/>
        <v>1.6019455644042835</v>
      </c>
      <c r="AB418" s="59">
        <f t="shared" si="47"/>
        <v>1.4713921082028465</v>
      </c>
      <c r="AC418" s="59">
        <f t="shared" si="48"/>
        <v>1.3514783424533623</v>
      </c>
      <c r="AD418" s="59">
        <f t="shared" si="49"/>
        <v>1.2413371663052897</v>
      </c>
    </row>
    <row r="419" spans="1:30" x14ac:dyDescent="0.25">
      <c r="A419" s="52" t="s">
        <v>771</v>
      </c>
      <c r="B419" s="53">
        <v>39905</v>
      </c>
      <c r="C419" s="54">
        <v>4304740260</v>
      </c>
      <c r="D419" s="55">
        <v>366</v>
      </c>
      <c r="E419" s="55">
        <v>1402</v>
      </c>
      <c r="F419" s="55" t="s">
        <v>18</v>
      </c>
      <c r="G419" s="55" t="s">
        <v>19</v>
      </c>
      <c r="H419" s="55">
        <v>40.103659999999898</v>
      </c>
      <c r="I419" s="56">
        <v>-109.88523000000001</v>
      </c>
      <c r="J419" s="54">
        <v>1402</v>
      </c>
      <c r="K419" s="55">
        <v>365</v>
      </c>
      <c r="L419" s="55">
        <v>730</v>
      </c>
      <c r="M419" s="55">
        <v>1095</v>
      </c>
      <c r="N419" s="55">
        <v>1460</v>
      </c>
      <c r="O419" s="55">
        <v>1825</v>
      </c>
      <c r="P419" s="55">
        <v>2190</v>
      </c>
      <c r="Q419" s="57">
        <v>2.3290384453705478E-4</v>
      </c>
      <c r="R419" s="58">
        <v>1287.7414698342259</v>
      </c>
      <c r="S419" s="58">
        <v>1182.7946455997237</v>
      </c>
      <c r="T419" s="58">
        <v>1086.4006529505282</v>
      </c>
      <c r="U419" s="58">
        <v>997.86246338043941</v>
      </c>
      <c r="V419" s="58">
        <v>916.53985398425709</v>
      </c>
      <c r="W419" s="60">
        <v>841.84477798240664</v>
      </c>
      <c r="X419" s="59">
        <f t="shared" si="43"/>
        <v>2.0673106880000001</v>
      </c>
      <c r="Y419" s="59">
        <f t="shared" si="44"/>
        <v>1.8988314578952388</v>
      </c>
      <c r="Z419" s="59">
        <f t="shared" si="45"/>
        <v>1.7440827479011989</v>
      </c>
      <c r="AA419" s="59">
        <f t="shared" si="46"/>
        <v>1.6019455644042835</v>
      </c>
      <c r="AB419" s="59">
        <f t="shared" si="47"/>
        <v>1.4713921082028465</v>
      </c>
      <c r="AC419" s="59">
        <f t="shared" si="48"/>
        <v>1.3514783424533623</v>
      </c>
      <c r="AD419" s="59">
        <f t="shared" si="49"/>
        <v>1.2413371663052897</v>
      </c>
    </row>
    <row r="420" spans="1:30" x14ac:dyDescent="0.25">
      <c r="A420" s="52" t="s">
        <v>442</v>
      </c>
      <c r="B420" s="53">
        <v>38807</v>
      </c>
      <c r="C420" s="54">
        <v>4301331010</v>
      </c>
      <c r="D420" s="55">
        <v>365</v>
      </c>
      <c r="E420" s="55">
        <v>1406</v>
      </c>
      <c r="F420" s="55" t="s">
        <v>18</v>
      </c>
      <c r="G420" s="55" t="s">
        <v>32</v>
      </c>
      <c r="H420" s="55">
        <v>40.122410000000002</v>
      </c>
      <c r="I420" s="56">
        <v>-110.02741</v>
      </c>
      <c r="J420" s="54">
        <v>1406</v>
      </c>
      <c r="K420" s="55">
        <v>365</v>
      </c>
      <c r="L420" s="55">
        <v>730</v>
      </c>
      <c r="M420" s="55">
        <v>1095</v>
      </c>
      <c r="N420" s="55">
        <v>1460</v>
      </c>
      <c r="O420" s="55">
        <v>1825</v>
      </c>
      <c r="P420" s="55">
        <v>2190</v>
      </c>
      <c r="Q420" s="57">
        <v>2.3290384453705478E-4</v>
      </c>
      <c r="R420" s="58">
        <v>1291.4154825869628</v>
      </c>
      <c r="S420" s="58">
        <v>1186.1692380265417</v>
      </c>
      <c r="T420" s="58">
        <v>1089.5002268533829</v>
      </c>
      <c r="U420" s="58">
        <v>1000.7094318922238</v>
      </c>
      <c r="V420" s="58">
        <v>919.1548036389911</v>
      </c>
      <c r="W420" s="60">
        <v>844.24661757722095</v>
      </c>
      <c r="X420" s="59">
        <f t="shared" si="43"/>
        <v>2.0732088639999997</v>
      </c>
      <c r="Y420" s="59">
        <f t="shared" si="44"/>
        <v>1.9042489513557104</v>
      </c>
      <c r="Z420" s="59">
        <f t="shared" si="45"/>
        <v>1.749058732916609</v>
      </c>
      <c r="AA420" s="59">
        <f t="shared" si="46"/>
        <v>1.6065160225052946</v>
      </c>
      <c r="AB420" s="59">
        <f t="shared" si="47"/>
        <v>1.4755900885400872</v>
      </c>
      <c r="AC420" s="59">
        <f t="shared" si="48"/>
        <v>1.3553342007770524</v>
      </c>
      <c r="AD420" s="59">
        <f t="shared" si="49"/>
        <v>1.2448787844687856</v>
      </c>
    </row>
    <row r="421" spans="1:30" x14ac:dyDescent="0.25">
      <c r="A421" s="52" t="s">
        <v>455</v>
      </c>
      <c r="B421" s="53">
        <v>38909</v>
      </c>
      <c r="C421" s="54">
        <v>4301332836</v>
      </c>
      <c r="D421" s="55">
        <v>364</v>
      </c>
      <c r="E421" s="55">
        <v>1408</v>
      </c>
      <c r="F421" s="55" t="s">
        <v>18</v>
      </c>
      <c r="G421" s="55" t="s">
        <v>32</v>
      </c>
      <c r="H421" s="55">
        <v>40.003729999999898</v>
      </c>
      <c r="I421" s="56">
        <v>-110.22381</v>
      </c>
      <c r="J421" s="54">
        <v>1408</v>
      </c>
      <c r="K421" s="55">
        <v>365</v>
      </c>
      <c r="L421" s="55">
        <v>730</v>
      </c>
      <c r="M421" s="55">
        <v>1095</v>
      </c>
      <c r="N421" s="55">
        <v>1460</v>
      </c>
      <c r="O421" s="55">
        <v>1825</v>
      </c>
      <c r="P421" s="55">
        <v>2190</v>
      </c>
      <c r="Q421" s="57">
        <v>2.3290384453705478E-4</v>
      </c>
      <c r="R421" s="58">
        <v>1293.252488963331</v>
      </c>
      <c r="S421" s="58">
        <v>1187.8565342399509</v>
      </c>
      <c r="T421" s="58">
        <v>1091.0500138048101</v>
      </c>
      <c r="U421" s="58">
        <v>1002.132916148116</v>
      </c>
      <c r="V421" s="58">
        <v>920.46227846635804</v>
      </c>
      <c r="W421" s="60">
        <v>845.44753737462804</v>
      </c>
      <c r="X421" s="59">
        <f t="shared" si="43"/>
        <v>2.076157952</v>
      </c>
      <c r="Y421" s="59">
        <f t="shared" si="44"/>
        <v>1.9069576980859457</v>
      </c>
      <c r="Z421" s="59">
        <f t="shared" si="45"/>
        <v>1.751546725424314</v>
      </c>
      <c r="AA421" s="59">
        <f t="shared" si="46"/>
        <v>1.6088012515557999</v>
      </c>
      <c r="AB421" s="59">
        <f t="shared" si="47"/>
        <v>1.4776890787087076</v>
      </c>
      <c r="AC421" s="59">
        <f t="shared" si="48"/>
        <v>1.3572621299388974</v>
      </c>
      <c r="AD421" s="59">
        <f t="shared" si="49"/>
        <v>1.2466495935505335</v>
      </c>
    </row>
    <row r="422" spans="1:30" x14ac:dyDescent="0.25">
      <c r="A422" s="52" t="s">
        <v>417</v>
      </c>
      <c r="B422" s="53">
        <v>38642</v>
      </c>
      <c r="C422" s="54">
        <v>4301332642</v>
      </c>
      <c r="D422" s="55">
        <v>247</v>
      </c>
      <c r="E422" s="55">
        <v>1413</v>
      </c>
      <c r="F422" s="55" t="s">
        <v>18</v>
      </c>
      <c r="G422" s="55" t="s">
        <v>32</v>
      </c>
      <c r="H422" s="55">
        <v>40.025709999999897</v>
      </c>
      <c r="I422" s="56">
        <v>-110.21028</v>
      </c>
      <c r="J422" s="54">
        <v>1413</v>
      </c>
      <c r="K422" s="55">
        <v>365</v>
      </c>
      <c r="L422" s="55">
        <v>730</v>
      </c>
      <c r="M422" s="55">
        <v>1095</v>
      </c>
      <c r="N422" s="55">
        <v>1460</v>
      </c>
      <c r="O422" s="55">
        <v>1825</v>
      </c>
      <c r="P422" s="55">
        <v>2190</v>
      </c>
      <c r="Q422" s="57">
        <v>2.3290384453705478E-4</v>
      </c>
      <c r="R422" s="58">
        <v>1297.8450049042519</v>
      </c>
      <c r="S422" s="58">
        <v>1192.0747747734733</v>
      </c>
      <c r="T422" s="58">
        <v>1094.9244811833782</v>
      </c>
      <c r="U422" s="58">
        <v>1005.6916267878465</v>
      </c>
      <c r="V422" s="58">
        <v>923.73096553477546</v>
      </c>
      <c r="W422" s="60">
        <v>848.44983686814589</v>
      </c>
      <c r="X422" s="59">
        <f t="shared" si="43"/>
        <v>2.0835306719999998</v>
      </c>
      <c r="Y422" s="59">
        <f t="shared" si="44"/>
        <v>1.9137295649115351</v>
      </c>
      <c r="Z422" s="59">
        <f t="shared" si="45"/>
        <v>1.7577667066935765</v>
      </c>
      <c r="AA422" s="59">
        <f t="shared" si="46"/>
        <v>1.6145143241820632</v>
      </c>
      <c r="AB422" s="59">
        <f t="shared" si="47"/>
        <v>1.4829365541302584</v>
      </c>
      <c r="AC422" s="59">
        <f t="shared" si="48"/>
        <v>1.36208195284351</v>
      </c>
      <c r="AD422" s="59">
        <f t="shared" si="49"/>
        <v>1.2510766162549032</v>
      </c>
    </row>
    <row r="423" spans="1:30" x14ac:dyDescent="0.25">
      <c r="A423" s="52" t="s">
        <v>946</v>
      </c>
      <c r="B423" s="53">
        <v>40305</v>
      </c>
      <c r="C423" s="54">
        <v>4301350068</v>
      </c>
      <c r="D423" s="55">
        <v>366</v>
      </c>
      <c r="E423" s="55">
        <v>1417</v>
      </c>
      <c r="F423" s="55" t="s">
        <v>18</v>
      </c>
      <c r="G423" s="55" t="s">
        <v>32</v>
      </c>
      <c r="H423" s="55">
        <v>40.122230000000002</v>
      </c>
      <c r="I423" s="56">
        <v>-110.04098</v>
      </c>
      <c r="J423" s="54">
        <v>1417</v>
      </c>
      <c r="K423" s="55">
        <v>365</v>
      </c>
      <c r="L423" s="55">
        <v>730</v>
      </c>
      <c r="M423" s="55">
        <v>1095</v>
      </c>
      <c r="N423" s="55">
        <v>1460</v>
      </c>
      <c r="O423" s="55">
        <v>1825</v>
      </c>
      <c r="P423" s="55">
        <v>2190</v>
      </c>
      <c r="Q423" s="57">
        <v>2.3290384453705478E-4</v>
      </c>
      <c r="R423" s="58">
        <v>1301.5190176569886</v>
      </c>
      <c r="S423" s="58">
        <v>1195.4493672002914</v>
      </c>
      <c r="T423" s="58">
        <v>1098.0240550862329</v>
      </c>
      <c r="U423" s="58">
        <v>1008.538595299631</v>
      </c>
      <c r="V423" s="58">
        <v>926.34591518950947</v>
      </c>
      <c r="W423" s="60">
        <v>850.8516764629602</v>
      </c>
      <c r="X423" s="59">
        <f t="shared" si="43"/>
        <v>2.0894288479999998</v>
      </c>
      <c r="Y423" s="59">
        <f t="shared" si="44"/>
        <v>1.9191470583720065</v>
      </c>
      <c r="Z423" s="59">
        <f t="shared" si="45"/>
        <v>1.7627426917089863</v>
      </c>
      <c r="AA423" s="59">
        <f t="shared" si="46"/>
        <v>1.6190847822830741</v>
      </c>
      <c r="AB423" s="59">
        <f t="shared" si="47"/>
        <v>1.4871345344674989</v>
      </c>
      <c r="AC423" s="59">
        <f t="shared" si="48"/>
        <v>1.3659378111672</v>
      </c>
      <c r="AD423" s="59">
        <f t="shared" si="49"/>
        <v>1.2546182344183991</v>
      </c>
    </row>
    <row r="424" spans="1:30" x14ac:dyDescent="0.25">
      <c r="A424" s="52" t="s">
        <v>814</v>
      </c>
      <c r="B424" s="53">
        <v>40016</v>
      </c>
      <c r="C424" s="54">
        <v>4301333586</v>
      </c>
      <c r="D424" s="55">
        <v>366</v>
      </c>
      <c r="E424" s="55">
        <v>1418</v>
      </c>
      <c r="F424" s="55" t="s">
        <v>18</v>
      </c>
      <c r="G424" s="55" t="s">
        <v>32</v>
      </c>
      <c r="H424" s="55">
        <v>40.01484</v>
      </c>
      <c r="I424" s="56">
        <v>-110.11364</v>
      </c>
      <c r="J424" s="54">
        <v>1418</v>
      </c>
      <c r="K424" s="55">
        <v>365</v>
      </c>
      <c r="L424" s="55">
        <v>730</v>
      </c>
      <c r="M424" s="55">
        <v>1095</v>
      </c>
      <c r="N424" s="55">
        <v>1460</v>
      </c>
      <c r="O424" s="55">
        <v>1825</v>
      </c>
      <c r="P424" s="55">
        <v>2190</v>
      </c>
      <c r="Q424" s="57">
        <v>2.3290384453705478E-4</v>
      </c>
      <c r="R424" s="58">
        <v>1302.4375208451729</v>
      </c>
      <c r="S424" s="58">
        <v>1196.2930153069958</v>
      </c>
      <c r="T424" s="58">
        <v>1098.7989485619464</v>
      </c>
      <c r="U424" s="58">
        <v>1009.2503374275771</v>
      </c>
      <c r="V424" s="58">
        <v>926.999652603193</v>
      </c>
      <c r="W424" s="60">
        <v>851.45213636166375</v>
      </c>
      <c r="X424" s="59">
        <f t="shared" si="43"/>
        <v>2.090903392</v>
      </c>
      <c r="Y424" s="59">
        <f t="shared" si="44"/>
        <v>1.9205014317371245</v>
      </c>
      <c r="Z424" s="59">
        <f t="shared" si="45"/>
        <v>1.7639866879628388</v>
      </c>
      <c r="AA424" s="59">
        <f t="shared" si="46"/>
        <v>1.6202273968083267</v>
      </c>
      <c r="AB424" s="59">
        <f t="shared" si="47"/>
        <v>1.4881840295518092</v>
      </c>
      <c r="AC424" s="59">
        <f t="shared" si="48"/>
        <v>1.3669017757481225</v>
      </c>
      <c r="AD424" s="59">
        <f t="shared" si="49"/>
        <v>1.2555036389592731</v>
      </c>
    </row>
    <row r="425" spans="1:30" x14ac:dyDescent="0.25">
      <c r="A425" s="52" t="s">
        <v>1594</v>
      </c>
      <c r="B425" s="53">
        <v>41131</v>
      </c>
      <c r="C425" s="54">
        <v>4301350965</v>
      </c>
      <c r="D425" s="55">
        <v>153</v>
      </c>
      <c r="E425" s="55">
        <v>1420</v>
      </c>
      <c r="F425" s="55" t="s">
        <v>18</v>
      </c>
      <c r="G425" s="55" t="s">
        <v>32</v>
      </c>
      <c r="H425" s="55">
        <v>40.03772</v>
      </c>
      <c r="I425" s="56">
        <v>-110.65282000000001</v>
      </c>
      <c r="J425" s="54">
        <v>1420</v>
      </c>
      <c r="K425" s="55">
        <v>365</v>
      </c>
      <c r="L425" s="55">
        <v>730</v>
      </c>
      <c r="M425" s="55">
        <v>1095</v>
      </c>
      <c r="N425" s="55">
        <v>1460</v>
      </c>
      <c r="O425" s="55">
        <v>1825</v>
      </c>
      <c r="P425" s="55">
        <v>2190</v>
      </c>
      <c r="Q425" s="57">
        <v>2.3290384453705478E-4</v>
      </c>
      <c r="R425" s="58">
        <v>1304.2745272215413</v>
      </c>
      <c r="S425" s="58">
        <v>1197.9803115204049</v>
      </c>
      <c r="T425" s="58">
        <v>1100.3487355133739</v>
      </c>
      <c r="U425" s="58">
        <v>1010.6738216834693</v>
      </c>
      <c r="V425" s="58">
        <v>928.30712743055994</v>
      </c>
      <c r="W425" s="60">
        <v>852.65305615907096</v>
      </c>
      <c r="X425" s="59">
        <f t="shared" si="43"/>
        <v>2.0938524799999998</v>
      </c>
      <c r="Y425" s="59">
        <f t="shared" si="44"/>
        <v>1.9232101784673603</v>
      </c>
      <c r="Z425" s="59">
        <f t="shared" si="45"/>
        <v>1.766474680470544</v>
      </c>
      <c r="AA425" s="59">
        <f t="shared" si="46"/>
        <v>1.6225126258588323</v>
      </c>
      <c r="AB425" s="59">
        <f t="shared" si="47"/>
        <v>1.4902830197204295</v>
      </c>
      <c r="AC425" s="59">
        <f t="shared" si="48"/>
        <v>1.3688297049099676</v>
      </c>
      <c r="AD425" s="59">
        <f t="shared" si="49"/>
        <v>1.2572744480410212</v>
      </c>
    </row>
    <row r="426" spans="1:30" x14ac:dyDescent="0.25">
      <c r="A426" s="52" t="s">
        <v>679</v>
      </c>
      <c r="B426" s="53">
        <v>39589</v>
      </c>
      <c r="C426" s="54">
        <v>4301333847</v>
      </c>
      <c r="D426" s="55">
        <v>318</v>
      </c>
      <c r="E426" s="55">
        <v>1426</v>
      </c>
      <c r="F426" s="55" t="s">
        <v>18</v>
      </c>
      <c r="G426" s="55" t="s">
        <v>32</v>
      </c>
      <c r="H426" s="55">
        <v>40.036250000000003</v>
      </c>
      <c r="I426" s="56">
        <v>-110.12674</v>
      </c>
      <c r="J426" s="54">
        <v>1426</v>
      </c>
      <c r="K426" s="55">
        <v>365</v>
      </c>
      <c r="L426" s="55">
        <v>730</v>
      </c>
      <c r="M426" s="55">
        <v>1095</v>
      </c>
      <c r="N426" s="55">
        <v>1460</v>
      </c>
      <c r="O426" s="55">
        <v>1825</v>
      </c>
      <c r="P426" s="55">
        <v>2190</v>
      </c>
      <c r="Q426" s="57">
        <v>2.3290384453705478E-4</v>
      </c>
      <c r="R426" s="58">
        <v>1309.7855463506464</v>
      </c>
      <c r="S426" s="58">
        <v>1203.0422001606321</v>
      </c>
      <c r="T426" s="58">
        <v>1104.9980963676558</v>
      </c>
      <c r="U426" s="58">
        <v>1014.9442744511459</v>
      </c>
      <c r="V426" s="58">
        <v>932.2295519126609</v>
      </c>
      <c r="W426" s="60">
        <v>856.25581555129236</v>
      </c>
      <c r="X426" s="59">
        <f t="shared" si="43"/>
        <v>2.1026997439999997</v>
      </c>
      <c r="Y426" s="59">
        <f t="shared" si="44"/>
        <v>1.9313364186580675</v>
      </c>
      <c r="Z426" s="59">
        <f t="shared" si="45"/>
        <v>1.7739386579936589</v>
      </c>
      <c r="AA426" s="59">
        <f t="shared" si="46"/>
        <v>1.6293683130103485</v>
      </c>
      <c r="AB426" s="59">
        <f t="shared" si="47"/>
        <v>1.4965799902262904</v>
      </c>
      <c r="AC426" s="59">
        <f t="shared" si="48"/>
        <v>1.3746134923955027</v>
      </c>
      <c r="AD426" s="59">
        <f t="shared" si="49"/>
        <v>1.2625868752862648</v>
      </c>
    </row>
    <row r="427" spans="1:30" x14ac:dyDescent="0.25">
      <c r="A427" s="52" t="s">
        <v>288</v>
      </c>
      <c r="B427" s="53">
        <v>35746</v>
      </c>
      <c r="C427" s="54">
        <v>4301331923</v>
      </c>
      <c r="D427" s="55">
        <v>358</v>
      </c>
      <c r="E427" s="55">
        <v>1446</v>
      </c>
      <c r="F427" s="55" t="s">
        <v>18</v>
      </c>
      <c r="G427" s="55" t="s">
        <v>32</v>
      </c>
      <c r="H427" s="55">
        <v>40.101460000000003</v>
      </c>
      <c r="I427" s="56">
        <v>-110.07472</v>
      </c>
      <c r="J427" s="54">
        <v>1446</v>
      </c>
      <c r="K427" s="55">
        <v>365</v>
      </c>
      <c r="L427" s="55">
        <v>730</v>
      </c>
      <c r="M427" s="55">
        <v>1095</v>
      </c>
      <c r="N427" s="55">
        <v>1460</v>
      </c>
      <c r="O427" s="55">
        <v>1825</v>
      </c>
      <c r="P427" s="55">
        <v>2190</v>
      </c>
      <c r="Q427" s="57">
        <v>2.3290384453705478E-4</v>
      </c>
      <c r="R427" s="58">
        <v>1328.1556101143301</v>
      </c>
      <c r="S427" s="58">
        <v>1219.9151622947222</v>
      </c>
      <c r="T427" s="58">
        <v>1120.4959658819284</v>
      </c>
      <c r="U427" s="58">
        <v>1029.179117010068</v>
      </c>
      <c r="V427" s="58">
        <v>945.30430018633081</v>
      </c>
      <c r="W427" s="60">
        <v>868.26501352536377</v>
      </c>
      <c r="X427" s="59">
        <f t="shared" si="43"/>
        <v>2.1321906239999997</v>
      </c>
      <c r="Y427" s="59">
        <f t="shared" si="44"/>
        <v>1.9584238859604246</v>
      </c>
      <c r="Z427" s="59">
        <f t="shared" si="45"/>
        <v>1.7988185830707089</v>
      </c>
      <c r="AA427" s="59">
        <f t="shared" si="46"/>
        <v>1.6522206035154021</v>
      </c>
      <c r="AB427" s="59">
        <f t="shared" si="47"/>
        <v>1.5175698919124936</v>
      </c>
      <c r="AC427" s="59">
        <f t="shared" si="48"/>
        <v>1.393892784013953</v>
      </c>
      <c r="AD427" s="59">
        <f t="shared" si="49"/>
        <v>1.2802949661037439</v>
      </c>
    </row>
    <row r="428" spans="1:30" x14ac:dyDescent="0.25">
      <c r="A428" s="52" t="s">
        <v>917</v>
      </c>
      <c r="B428" s="53">
        <v>40272</v>
      </c>
      <c r="C428" s="54">
        <v>4301350191</v>
      </c>
      <c r="D428" s="55">
        <v>366</v>
      </c>
      <c r="E428" s="55">
        <v>1452</v>
      </c>
      <c r="F428" s="55" t="s">
        <v>18</v>
      </c>
      <c r="G428" s="55" t="s">
        <v>32</v>
      </c>
      <c r="H428" s="55">
        <v>40.12086</v>
      </c>
      <c r="I428" s="56">
        <v>-110.05011</v>
      </c>
      <c r="J428" s="54">
        <v>1452</v>
      </c>
      <c r="K428" s="55">
        <v>365</v>
      </c>
      <c r="L428" s="55">
        <v>730</v>
      </c>
      <c r="M428" s="55">
        <v>1095</v>
      </c>
      <c r="N428" s="55">
        <v>1460</v>
      </c>
      <c r="O428" s="55">
        <v>1825</v>
      </c>
      <c r="P428" s="55">
        <v>2190</v>
      </c>
      <c r="Q428" s="57">
        <v>2.3290384453705478E-4</v>
      </c>
      <c r="R428" s="58">
        <v>1333.6666292434352</v>
      </c>
      <c r="S428" s="58">
        <v>1224.9770509349494</v>
      </c>
      <c r="T428" s="58">
        <v>1125.1453267362103</v>
      </c>
      <c r="U428" s="58">
        <v>1033.4495697777447</v>
      </c>
      <c r="V428" s="58">
        <v>949.22672466843176</v>
      </c>
      <c r="W428" s="60">
        <v>871.86777291758517</v>
      </c>
      <c r="X428" s="59">
        <f t="shared" si="43"/>
        <v>2.1410378880000001</v>
      </c>
      <c r="Y428" s="59">
        <f t="shared" si="44"/>
        <v>1.9665501261511318</v>
      </c>
      <c r="Z428" s="59">
        <f t="shared" si="45"/>
        <v>1.806282560593824</v>
      </c>
      <c r="AA428" s="59">
        <f t="shared" si="46"/>
        <v>1.6590762906669185</v>
      </c>
      <c r="AB428" s="59">
        <f t="shared" si="47"/>
        <v>1.5238668624183547</v>
      </c>
      <c r="AC428" s="59">
        <f t="shared" si="48"/>
        <v>1.3996765714994879</v>
      </c>
      <c r="AD428" s="59">
        <f t="shared" si="49"/>
        <v>1.2856073933489875</v>
      </c>
    </row>
    <row r="429" spans="1:30" x14ac:dyDescent="0.25">
      <c r="A429" s="52" t="s">
        <v>524</v>
      </c>
      <c r="B429" s="53">
        <v>39174</v>
      </c>
      <c r="C429" s="54">
        <v>4304738601</v>
      </c>
      <c r="D429" s="55">
        <v>354</v>
      </c>
      <c r="E429" s="55">
        <v>1463</v>
      </c>
      <c r="F429" s="55" t="s">
        <v>18</v>
      </c>
      <c r="G429" s="55" t="s">
        <v>19</v>
      </c>
      <c r="H429" s="55">
        <v>40.113950000000003</v>
      </c>
      <c r="I429" s="56">
        <v>-109.96952</v>
      </c>
      <c r="J429" s="54">
        <v>1463</v>
      </c>
      <c r="K429" s="55">
        <v>365</v>
      </c>
      <c r="L429" s="55">
        <v>730</v>
      </c>
      <c r="M429" s="55">
        <v>1095</v>
      </c>
      <c r="N429" s="55">
        <v>1460</v>
      </c>
      <c r="O429" s="55">
        <v>1825</v>
      </c>
      <c r="P429" s="55">
        <v>2190</v>
      </c>
      <c r="Q429" s="57">
        <v>2.3290384453705478E-4</v>
      </c>
      <c r="R429" s="58">
        <v>1343.7701643134612</v>
      </c>
      <c r="S429" s="58">
        <v>1234.2571801086988</v>
      </c>
      <c r="T429" s="58">
        <v>1133.6691549690604</v>
      </c>
      <c r="U429" s="58">
        <v>1041.2787331851519</v>
      </c>
      <c r="V429" s="58">
        <v>956.41783621895013</v>
      </c>
      <c r="W429" s="60">
        <v>878.47283180332454</v>
      </c>
      <c r="X429" s="59">
        <f t="shared" si="43"/>
        <v>2.1572578719999997</v>
      </c>
      <c r="Y429" s="59">
        <f t="shared" si="44"/>
        <v>1.9814482331674284</v>
      </c>
      <c r="Z429" s="59">
        <f t="shared" si="45"/>
        <v>1.8199665193862011</v>
      </c>
      <c r="AA429" s="59">
        <f t="shared" si="46"/>
        <v>1.6716450504446982</v>
      </c>
      <c r="AB429" s="59">
        <f t="shared" si="47"/>
        <v>1.5354113083457666</v>
      </c>
      <c r="AC429" s="59">
        <f t="shared" si="48"/>
        <v>1.4102801818896356</v>
      </c>
      <c r="AD429" s="59">
        <f t="shared" si="49"/>
        <v>1.2953468432986013</v>
      </c>
    </row>
    <row r="430" spans="1:30" x14ac:dyDescent="0.25">
      <c r="A430" s="52" t="s">
        <v>619</v>
      </c>
      <c r="B430" s="53">
        <v>39387</v>
      </c>
      <c r="C430" s="54">
        <v>4301333180</v>
      </c>
      <c r="D430" s="55">
        <v>364</v>
      </c>
      <c r="E430" s="55">
        <v>1463</v>
      </c>
      <c r="F430" s="55" t="s">
        <v>18</v>
      </c>
      <c r="G430" s="55" t="s">
        <v>32</v>
      </c>
      <c r="H430" s="55">
        <v>40.010759999999898</v>
      </c>
      <c r="I430" s="56">
        <v>-110.09443</v>
      </c>
      <c r="J430" s="54">
        <v>1463</v>
      </c>
      <c r="K430" s="55">
        <v>365</v>
      </c>
      <c r="L430" s="55">
        <v>730</v>
      </c>
      <c r="M430" s="55">
        <v>1095</v>
      </c>
      <c r="N430" s="55">
        <v>1460</v>
      </c>
      <c r="O430" s="55">
        <v>1825</v>
      </c>
      <c r="P430" s="55">
        <v>2190</v>
      </c>
      <c r="Q430" s="57">
        <v>2.3290384453705478E-4</v>
      </c>
      <c r="R430" s="58">
        <v>1343.7701643134612</v>
      </c>
      <c r="S430" s="58">
        <v>1234.2571801086988</v>
      </c>
      <c r="T430" s="58">
        <v>1133.6691549690604</v>
      </c>
      <c r="U430" s="58">
        <v>1041.2787331851519</v>
      </c>
      <c r="V430" s="58">
        <v>956.41783621895013</v>
      </c>
      <c r="W430" s="60">
        <v>878.47283180332454</v>
      </c>
      <c r="X430" s="59">
        <f t="shared" si="43"/>
        <v>2.1572578719999997</v>
      </c>
      <c r="Y430" s="59">
        <f t="shared" si="44"/>
        <v>1.9814482331674284</v>
      </c>
      <c r="Z430" s="59">
        <f t="shared" si="45"/>
        <v>1.8199665193862011</v>
      </c>
      <c r="AA430" s="59">
        <f t="shared" si="46"/>
        <v>1.6716450504446982</v>
      </c>
      <c r="AB430" s="59">
        <f t="shared" si="47"/>
        <v>1.5354113083457666</v>
      </c>
      <c r="AC430" s="59">
        <f t="shared" si="48"/>
        <v>1.4102801818896356</v>
      </c>
      <c r="AD430" s="59">
        <f t="shared" si="49"/>
        <v>1.2953468432986013</v>
      </c>
    </row>
    <row r="431" spans="1:30" x14ac:dyDescent="0.25">
      <c r="A431" s="52" t="s">
        <v>99</v>
      </c>
      <c r="B431" s="53">
        <v>28673</v>
      </c>
      <c r="C431" s="54">
        <v>4301330173</v>
      </c>
      <c r="D431" s="55">
        <v>358</v>
      </c>
      <c r="E431" s="55">
        <v>1468</v>
      </c>
      <c r="F431" s="55" t="s">
        <v>18</v>
      </c>
      <c r="G431" s="55" t="s">
        <v>32</v>
      </c>
      <c r="H431" s="55">
        <v>40.399090000000001</v>
      </c>
      <c r="I431" s="56">
        <v>-110.35491</v>
      </c>
      <c r="J431" s="54">
        <v>1468</v>
      </c>
      <c r="K431" s="55">
        <v>365</v>
      </c>
      <c r="L431" s="55">
        <v>730</v>
      </c>
      <c r="M431" s="55">
        <v>1095</v>
      </c>
      <c r="N431" s="55">
        <v>1460</v>
      </c>
      <c r="O431" s="55">
        <v>1825</v>
      </c>
      <c r="P431" s="55">
        <v>2190</v>
      </c>
      <c r="Q431" s="57">
        <v>2.3290384453705478E-4</v>
      </c>
      <c r="R431" s="58">
        <v>1348.362680254382</v>
      </c>
      <c r="S431" s="58">
        <v>1238.4754206422215</v>
      </c>
      <c r="T431" s="58">
        <v>1137.5436223476288</v>
      </c>
      <c r="U431" s="58">
        <v>1044.8374438248823</v>
      </c>
      <c r="V431" s="58">
        <v>959.68652328736755</v>
      </c>
      <c r="W431" s="60">
        <v>881.47513129684239</v>
      </c>
      <c r="X431" s="59">
        <f t="shared" si="43"/>
        <v>2.164630592</v>
      </c>
      <c r="Y431" s="59">
        <f t="shared" si="44"/>
        <v>1.9882200999930173</v>
      </c>
      <c r="Z431" s="59">
        <f t="shared" si="45"/>
        <v>1.8261865006554638</v>
      </c>
      <c r="AA431" s="59">
        <f t="shared" si="46"/>
        <v>1.677358123070962</v>
      </c>
      <c r="AB431" s="59">
        <f t="shared" si="47"/>
        <v>1.5406587837673171</v>
      </c>
      <c r="AC431" s="59">
        <f t="shared" si="48"/>
        <v>1.4151000047942481</v>
      </c>
      <c r="AD431" s="59">
        <f t="shared" si="49"/>
        <v>1.2997738660029712</v>
      </c>
    </row>
    <row r="432" spans="1:30" x14ac:dyDescent="0.25">
      <c r="A432" s="52" t="s">
        <v>991</v>
      </c>
      <c r="B432" s="53">
        <v>40368</v>
      </c>
      <c r="C432" s="54">
        <v>4301350110</v>
      </c>
      <c r="D432" s="55">
        <v>360</v>
      </c>
      <c r="E432" s="55">
        <v>1468</v>
      </c>
      <c r="F432" s="55" t="s">
        <v>18</v>
      </c>
      <c r="G432" s="55" t="s">
        <v>32</v>
      </c>
      <c r="H432" s="55">
        <v>40.076230000000002</v>
      </c>
      <c r="I432" s="56">
        <v>-110.06975</v>
      </c>
      <c r="J432" s="54">
        <v>1468</v>
      </c>
      <c r="K432" s="55">
        <v>365</v>
      </c>
      <c r="L432" s="55">
        <v>730</v>
      </c>
      <c r="M432" s="55">
        <v>1095</v>
      </c>
      <c r="N432" s="55">
        <v>1460</v>
      </c>
      <c r="O432" s="55">
        <v>1825</v>
      </c>
      <c r="P432" s="55">
        <v>2190</v>
      </c>
      <c r="Q432" s="57">
        <v>2.3290384453705478E-4</v>
      </c>
      <c r="R432" s="58">
        <v>1348.362680254382</v>
      </c>
      <c r="S432" s="58">
        <v>1238.4754206422215</v>
      </c>
      <c r="T432" s="58">
        <v>1137.5436223476288</v>
      </c>
      <c r="U432" s="58">
        <v>1044.8374438248823</v>
      </c>
      <c r="V432" s="58">
        <v>959.68652328736755</v>
      </c>
      <c r="W432" s="60">
        <v>881.47513129684239</v>
      </c>
      <c r="X432" s="59">
        <f t="shared" si="43"/>
        <v>2.164630592</v>
      </c>
      <c r="Y432" s="59">
        <f t="shared" si="44"/>
        <v>1.9882200999930173</v>
      </c>
      <c r="Z432" s="59">
        <f t="shared" si="45"/>
        <v>1.8261865006554638</v>
      </c>
      <c r="AA432" s="59">
        <f t="shared" si="46"/>
        <v>1.677358123070962</v>
      </c>
      <c r="AB432" s="59">
        <f t="shared" si="47"/>
        <v>1.5406587837673171</v>
      </c>
      <c r="AC432" s="59">
        <f t="shared" si="48"/>
        <v>1.4151000047942481</v>
      </c>
      <c r="AD432" s="59">
        <f t="shared" si="49"/>
        <v>1.2997738660029712</v>
      </c>
    </row>
    <row r="433" spans="1:30" x14ac:dyDescent="0.25">
      <c r="A433" s="52" t="s">
        <v>565</v>
      </c>
      <c r="B433" s="53">
        <v>39261</v>
      </c>
      <c r="C433" s="54">
        <v>4301332952</v>
      </c>
      <c r="D433" s="55">
        <v>366</v>
      </c>
      <c r="E433" s="55">
        <v>1469</v>
      </c>
      <c r="F433" s="55" t="s">
        <v>18</v>
      </c>
      <c r="G433" s="55" t="s">
        <v>32</v>
      </c>
      <c r="H433" s="55">
        <v>40.047910000000002</v>
      </c>
      <c r="I433" s="56">
        <v>-110.37591</v>
      </c>
      <c r="J433" s="54">
        <v>1469</v>
      </c>
      <c r="K433" s="55">
        <v>365</v>
      </c>
      <c r="L433" s="55">
        <v>730</v>
      </c>
      <c r="M433" s="55">
        <v>1095</v>
      </c>
      <c r="N433" s="55">
        <v>1460</v>
      </c>
      <c r="O433" s="55">
        <v>1825</v>
      </c>
      <c r="P433" s="55">
        <v>2190</v>
      </c>
      <c r="Q433" s="57">
        <v>2.3290384453705478E-4</v>
      </c>
      <c r="R433" s="58">
        <v>1349.2811834425663</v>
      </c>
      <c r="S433" s="58">
        <v>1239.3190687489259</v>
      </c>
      <c r="T433" s="58">
        <v>1138.3185158233423</v>
      </c>
      <c r="U433" s="58">
        <v>1045.5491859528283</v>
      </c>
      <c r="V433" s="58">
        <v>960.34026070105108</v>
      </c>
      <c r="W433" s="60">
        <v>882.07559119554594</v>
      </c>
      <c r="X433" s="59">
        <f t="shared" si="43"/>
        <v>2.1661051360000001</v>
      </c>
      <c r="Y433" s="59">
        <f t="shared" si="44"/>
        <v>1.9895744733581355</v>
      </c>
      <c r="Z433" s="59">
        <f t="shared" si="45"/>
        <v>1.8274304969093162</v>
      </c>
      <c r="AA433" s="59">
        <f t="shared" si="46"/>
        <v>1.6785007375962144</v>
      </c>
      <c r="AB433" s="59">
        <f t="shared" si="47"/>
        <v>1.5417082788516272</v>
      </c>
      <c r="AC433" s="59">
        <f t="shared" si="48"/>
        <v>1.4160639693751707</v>
      </c>
      <c r="AD433" s="59">
        <f t="shared" si="49"/>
        <v>1.3006592705438451</v>
      </c>
    </row>
    <row r="434" spans="1:30" x14ac:dyDescent="0.25">
      <c r="A434" s="52" t="s">
        <v>1183</v>
      </c>
      <c r="B434" s="53">
        <v>40566</v>
      </c>
      <c r="C434" s="54">
        <v>4301350341</v>
      </c>
      <c r="D434" s="55">
        <v>321</v>
      </c>
      <c r="E434" s="55">
        <v>1480</v>
      </c>
      <c r="F434" s="55" t="s">
        <v>18</v>
      </c>
      <c r="G434" s="55" t="s">
        <v>32</v>
      </c>
      <c r="H434" s="55">
        <v>40.115290000000002</v>
      </c>
      <c r="I434" s="56">
        <v>-110.20141</v>
      </c>
      <c r="J434" s="54">
        <v>1480</v>
      </c>
      <c r="K434" s="55">
        <v>365</v>
      </c>
      <c r="L434" s="55">
        <v>730</v>
      </c>
      <c r="M434" s="55">
        <v>1095</v>
      </c>
      <c r="N434" s="55">
        <v>1460</v>
      </c>
      <c r="O434" s="55">
        <v>1825</v>
      </c>
      <c r="P434" s="55">
        <v>2190</v>
      </c>
      <c r="Q434" s="57">
        <v>2.3290384453705478E-4</v>
      </c>
      <c r="R434" s="58">
        <v>1359.3847185125924</v>
      </c>
      <c r="S434" s="58">
        <v>1248.5991979226756</v>
      </c>
      <c r="T434" s="58">
        <v>1146.8423440561924</v>
      </c>
      <c r="U434" s="58">
        <v>1053.3783493602357</v>
      </c>
      <c r="V434" s="58">
        <v>967.53137225156956</v>
      </c>
      <c r="W434" s="60">
        <v>888.68065008128519</v>
      </c>
      <c r="X434" s="59">
        <f t="shared" si="43"/>
        <v>2.1823251199999998</v>
      </c>
      <c r="Y434" s="59">
        <f t="shared" si="44"/>
        <v>2.0044725803744319</v>
      </c>
      <c r="Z434" s="59">
        <f t="shared" si="45"/>
        <v>1.8411144557016936</v>
      </c>
      <c r="AA434" s="59">
        <f t="shared" si="46"/>
        <v>1.6910694973739941</v>
      </c>
      <c r="AB434" s="59">
        <f t="shared" si="47"/>
        <v>1.5532527247790393</v>
      </c>
      <c r="AC434" s="59">
        <f t="shared" si="48"/>
        <v>1.4266675797653183</v>
      </c>
      <c r="AD434" s="59">
        <f t="shared" si="49"/>
        <v>1.3103987204934586</v>
      </c>
    </row>
    <row r="435" spans="1:30" x14ac:dyDescent="0.25">
      <c r="A435" s="52" t="s">
        <v>35</v>
      </c>
      <c r="B435" s="53">
        <v>22771</v>
      </c>
      <c r="C435" s="54">
        <v>4301315323</v>
      </c>
      <c r="D435" s="55">
        <v>327</v>
      </c>
      <c r="E435" s="55">
        <v>1483</v>
      </c>
      <c r="F435" s="55" t="s">
        <v>18</v>
      </c>
      <c r="G435" s="55" t="s">
        <v>32</v>
      </c>
      <c r="H435" s="55">
        <v>40.135739999999899</v>
      </c>
      <c r="I435" s="56">
        <v>-110.35833</v>
      </c>
      <c r="J435" s="54">
        <v>1483</v>
      </c>
      <c r="K435" s="55">
        <v>365</v>
      </c>
      <c r="L435" s="55">
        <v>730</v>
      </c>
      <c r="M435" s="55">
        <v>1095</v>
      </c>
      <c r="N435" s="55">
        <v>1460</v>
      </c>
      <c r="O435" s="55">
        <v>1825</v>
      </c>
      <c r="P435" s="55">
        <v>2190</v>
      </c>
      <c r="Q435" s="57">
        <v>2.3290384453705478E-4</v>
      </c>
      <c r="R435" s="58">
        <v>1362.1402280771449</v>
      </c>
      <c r="S435" s="58">
        <v>1251.1301422427891</v>
      </c>
      <c r="T435" s="58">
        <v>1149.1670244833333</v>
      </c>
      <c r="U435" s="58">
        <v>1055.5135757440739</v>
      </c>
      <c r="V435" s="58">
        <v>969.49258449262004</v>
      </c>
      <c r="W435" s="60">
        <v>890.48202977739595</v>
      </c>
      <c r="X435" s="59">
        <f t="shared" si="43"/>
        <v>2.1867487519999997</v>
      </c>
      <c r="Y435" s="59">
        <f t="shared" si="44"/>
        <v>2.0085357004697855</v>
      </c>
      <c r="Z435" s="59">
        <f t="shared" si="45"/>
        <v>1.8448464444632511</v>
      </c>
      <c r="AA435" s="59">
        <f t="shared" si="46"/>
        <v>1.6944973409497521</v>
      </c>
      <c r="AB435" s="59">
        <f t="shared" si="47"/>
        <v>1.5564012100319697</v>
      </c>
      <c r="AC435" s="59">
        <f t="shared" si="48"/>
        <v>1.4295594735080859</v>
      </c>
      <c r="AD435" s="59">
        <f t="shared" si="49"/>
        <v>1.3130549341160804</v>
      </c>
    </row>
    <row r="436" spans="1:30" x14ac:dyDescent="0.25">
      <c r="A436" s="52" t="s">
        <v>599</v>
      </c>
      <c r="B436" s="53">
        <v>39325</v>
      </c>
      <c r="C436" s="54">
        <v>4301333108</v>
      </c>
      <c r="D436" s="55">
        <v>366</v>
      </c>
      <c r="E436" s="55">
        <v>1483</v>
      </c>
      <c r="F436" s="55" t="s">
        <v>18</v>
      </c>
      <c r="G436" s="55" t="s">
        <v>32</v>
      </c>
      <c r="H436" s="55">
        <v>40.01473</v>
      </c>
      <c r="I436" s="56">
        <v>-110.14053</v>
      </c>
      <c r="J436" s="54">
        <v>1483</v>
      </c>
      <c r="K436" s="55">
        <v>365</v>
      </c>
      <c r="L436" s="55">
        <v>730</v>
      </c>
      <c r="M436" s="55">
        <v>1095</v>
      </c>
      <c r="N436" s="55">
        <v>1460</v>
      </c>
      <c r="O436" s="55">
        <v>1825</v>
      </c>
      <c r="P436" s="55">
        <v>2190</v>
      </c>
      <c r="Q436" s="57">
        <v>2.3290384453705478E-4</v>
      </c>
      <c r="R436" s="58">
        <v>1362.1402280771449</v>
      </c>
      <c r="S436" s="58">
        <v>1251.1301422427891</v>
      </c>
      <c r="T436" s="58">
        <v>1149.1670244833333</v>
      </c>
      <c r="U436" s="58">
        <v>1055.5135757440739</v>
      </c>
      <c r="V436" s="58">
        <v>969.49258449262004</v>
      </c>
      <c r="W436" s="60">
        <v>890.48202977739595</v>
      </c>
      <c r="X436" s="59">
        <f t="shared" si="43"/>
        <v>2.1867487519999997</v>
      </c>
      <c r="Y436" s="59">
        <f t="shared" si="44"/>
        <v>2.0085357004697855</v>
      </c>
      <c r="Z436" s="59">
        <f t="shared" si="45"/>
        <v>1.8448464444632511</v>
      </c>
      <c r="AA436" s="59">
        <f t="shared" si="46"/>
        <v>1.6944973409497521</v>
      </c>
      <c r="AB436" s="59">
        <f t="shared" si="47"/>
        <v>1.5564012100319697</v>
      </c>
      <c r="AC436" s="59">
        <f t="shared" si="48"/>
        <v>1.4295594735080859</v>
      </c>
      <c r="AD436" s="59">
        <f t="shared" si="49"/>
        <v>1.3130549341160804</v>
      </c>
    </row>
    <row r="437" spans="1:30" x14ac:dyDescent="0.25">
      <c r="A437" s="52" t="s">
        <v>626</v>
      </c>
      <c r="B437" s="53">
        <v>39399</v>
      </c>
      <c r="C437" s="54">
        <v>4301333608</v>
      </c>
      <c r="D437" s="55">
        <v>366</v>
      </c>
      <c r="E437" s="55">
        <v>1486</v>
      </c>
      <c r="F437" s="55" t="s">
        <v>18</v>
      </c>
      <c r="G437" s="55" t="s">
        <v>32</v>
      </c>
      <c r="H437" s="55">
        <v>40.067050000000002</v>
      </c>
      <c r="I437" s="56">
        <v>-110.55727</v>
      </c>
      <c r="J437" s="54">
        <v>1486</v>
      </c>
      <c r="K437" s="55">
        <v>365</v>
      </c>
      <c r="L437" s="55">
        <v>730</v>
      </c>
      <c r="M437" s="55">
        <v>1095</v>
      </c>
      <c r="N437" s="55">
        <v>1460</v>
      </c>
      <c r="O437" s="55">
        <v>1825</v>
      </c>
      <c r="P437" s="55">
        <v>2190</v>
      </c>
      <c r="Q437" s="57">
        <v>2.3290384453705478E-4</v>
      </c>
      <c r="R437" s="58">
        <v>1364.8957376416975</v>
      </c>
      <c r="S437" s="58">
        <v>1253.6610865629027</v>
      </c>
      <c r="T437" s="58">
        <v>1151.4917049104743</v>
      </c>
      <c r="U437" s="58">
        <v>1057.6488021279122</v>
      </c>
      <c r="V437" s="58">
        <v>971.45379673367052</v>
      </c>
      <c r="W437" s="60">
        <v>892.28340947350659</v>
      </c>
      <c r="X437" s="59">
        <f t="shared" si="43"/>
        <v>2.1911723839999997</v>
      </c>
      <c r="Y437" s="59">
        <f t="shared" si="44"/>
        <v>2.0125988205651391</v>
      </c>
      <c r="Z437" s="59">
        <f t="shared" si="45"/>
        <v>1.8485784332248087</v>
      </c>
      <c r="AA437" s="59">
        <f t="shared" si="46"/>
        <v>1.6979251845255103</v>
      </c>
      <c r="AB437" s="59">
        <f t="shared" si="47"/>
        <v>1.5595496952849002</v>
      </c>
      <c r="AC437" s="59">
        <f t="shared" si="48"/>
        <v>1.4324513672508534</v>
      </c>
      <c r="AD437" s="59">
        <f t="shared" si="49"/>
        <v>1.3157111477387022</v>
      </c>
    </row>
    <row r="438" spans="1:30" x14ac:dyDescent="0.25">
      <c r="A438" s="52" t="s">
        <v>727</v>
      </c>
      <c r="B438" s="53">
        <v>39749</v>
      </c>
      <c r="C438" s="54">
        <v>4301333913</v>
      </c>
      <c r="D438" s="55">
        <v>366</v>
      </c>
      <c r="E438" s="55">
        <v>1487</v>
      </c>
      <c r="F438" s="55" t="s">
        <v>18</v>
      </c>
      <c r="G438" s="55" t="s">
        <v>32</v>
      </c>
      <c r="H438" s="55">
        <v>40.118859999999898</v>
      </c>
      <c r="I438" s="56">
        <v>-110.03216</v>
      </c>
      <c r="J438" s="54">
        <v>1487</v>
      </c>
      <c r="K438" s="55">
        <v>365</v>
      </c>
      <c r="L438" s="55">
        <v>730</v>
      </c>
      <c r="M438" s="55">
        <v>1095</v>
      </c>
      <c r="N438" s="55">
        <v>1460</v>
      </c>
      <c r="O438" s="55">
        <v>1825</v>
      </c>
      <c r="P438" s="55">
        <v>2190</v>
      </c>
      <c r="Q438" s="57">
        <v>2.3290384453705478E-4</v>
      </c>
      <c r="R438" s="58">
        <v>1365.8142408298816</v>
      </c>
      <c r="S438" s="58">
        <v>1254.5047346696072</v>
      </c>
      <c r="T438" s="58">
        <v>1152.266598386188</v>
      </c>
      <c r="U438" s="58">
        <v>1058.3605442558583</v>
      </c>
      <c r="V438" s="58">
        <v>972.10753414735393</v>
      </c>
      <c r="W438" s="60">
        <v>892.88386937221014</v>
      </c>
      <c r="X438" s="59">
        <f t="shared" si="43"/>
        <v>2.1926469279999998</v>
      </c>
      <c r="Y438" s="59">
        <f t="shared" si="44"/>
        <v>2.0139531939302566</v>
      </c>
      <c r="Z438" s="59">
        <f t="shared" si="45"/>
        <v>1.8498224294786612</v>
      </c>
      <c r="AA438" s="59">
        <f t="shared" si="46"/>
        <v>1.699067799050763</v>
      </c>
      <c r="AB438" s="59">
        <f t="shared" si="47"/>
        <v>1.5605991903692102</v>
      </c>
      <c r="AC438" s="59">
        <f t="shared" si="48"/>
        <v>1.4334153318317757</v>
      </c>
      <c r="AD438" s="59">
        <f t="shared" si="49"/>
        <v>1.3165965522795762</v>
      </c>
    </row>
    <row r="439" spans="1:30" x14ac:dyDescent="0.25">
      <c r="A439" s="52" t="s">
        <v>872</v>
      </c>
      <c r="B439" s="53">
        <v>40192</v>
      </c>
      <c r="C439" s="54">
        <v>4301333879</v>
      </c>
      <c r="D439" s="55">
        <v>356</v>
      </c>
      <c r="E439" s="55">
        <v>1487</v>
      </c>
      <c r="F439" s="55" t="s">
        <v>18</v>
      </c>
      <c r="G439" s="55" t="s">
        <v>32</v>
      </c>
      <c r="H439" s="55">
        <v>40.039929999999899</v>
      </c>
      <c r="I439" s="56">
        <v>-110.19247</v>
      </c>
      <c r="J439" s="54">
        <v>1487</v>
      </c>
      <c r="K439" s="55">
        <v>365</v>
      </c>
      <c r="L439" s="55">
        <v>730</v>
      </c>
      <c r="M439" s="55">
        <v>1095</v>
      </c>
      <c r="N439" s="55">
        <v>1460</v>
      </c>
      <c r="O439" s="55">
        <v>1825</v>
      </c>
      <c r="P439" s="55">
        <v>2190</v>
      </c>
      <c r="Q439" s="57">
        <v>2.3290384453705478E-4</v>
      </c>
      <c r="R439" s="58">
        <v>1365.8142408298816</v>
      </c>
      <c r="S439" s="58">
        <v>1254.5047346696072</v>
      </c>
      <c r="T439" s="58">
        <v>1152.266598386188</v>
      </c>
      <c r="U439" s="58">
        <v>1058.3605442558583</v>
      </c>
      <c r="V439" s="58">
        <v>972.10753414735393</v>
      </c>
      <c r="W439" s="60">
        <v>892.88386937221014</v>
      </c>
      <c r="X439" s="59">
        <f t="shared" si="43"/>
        <v>2.1926469279999998</v>
      </c>
      <c r="Y439" s="59">
        <f t="shared" si="44"/>
        <v>2.0139531939302566</v>
      </c>
      <c r="Z439" s="59">
        <f t="shared" si="45"/>
        <v>1.8498224294786612</v>
      </c>
      <c r="AA439" s="59">
        <f t="shared" si="46"/>
        <v>1.699067799050763</v>
      </c>
      <c r="AB439" s="59">
        <f t="shared" si="47"/>
        <v>1.5605991903692102</v>
      </c>
      <c r="AC439" s="59">
        <f t="shared" si="48"/>
        <v>1.4334153318317757</v>
      </c>
      <c r="AD439" s="59">
        <f t="shared" si="49"/>
        <v>1.3165965522795762</v>
      </c>
    </row>
    <row r="440" spans="1:30" x14ac:dyDescent="0.25">
      <c r="A440" s="52" t="s">
        <v>959</v>
      </c>
      <c r="B440" s="53">
        <v>40324</v>
      </c>
      <c r="C440" s="54">
        <v>4301350247</v>
      </c>
      <c r="D440" s="55">
        <v>366</v>
      </c>
      <c r="E440" s="55">
        <v>1504</v>
      </c>
      <c r="F440" s="55" t="s">
        <v>18</v>
      </c>
      <c r="G440" s="55" t="s">
        <v>32</v>
      </c>
      <c r="H440" s="55">
        <v>40.055639999999897</v>
      </c>
      <c r="I440" s="56">
        <v>-110.31981</v>
      </c>
      <c r="J440" s="54">
        <v>1504</v>
      </c>
      <c r="K440" s="55">
        <v>365</v>
      </c>
      <c r="L440" s="55">
        <v>730</v>
      </c>
      <c r="M440" s="55">
        <v>1095</v>
      </c>
      <c r="N440" s="55">
        <v>1460</v>
      </c>
      <c r="O440" s="55">
        <v>1825</v>
      </c>
      <c r="P440" s="55">
        <v>2190</v>
      </c>
      <c r="Q440" s="57">
        <v>2.3290384453705478E-4</v>
      </c>
      <c r="R440" s="58">
        <v>1381.4287950290127</v>
      </c>
      <c r="S440" s="58">
        <v>1268.8467524835837</v>
      </c>
      <c r="T440" s="58">
        <v>1165.4397874733199</v>
      </c>
      <c r="U440" s="58">
        <v>1070.4601604309421</v>
      </c>
      <c r="V440" s="58">
        <v>983.22107017997337</v>
      </c>
      <c r="W440" s="60">
        <v>903.09168765017091</v>
      </c>
      <c r="X440" s="59">
        <f t="shared" si="43"/>
        <v>2.2177141759999999</v>
      </c>
      <c r="Y440" s="59">
        <f t="shared" si="44"/>
        <v>2.0369775411372606</v>
      </c>
      <c r="Z440" s="59">
        <f t="shared" si="45"/>
        <v>1.8709703657941534</v>
      </c>
      <c r="AA440" s="59">
        <f t="shared" si="46"/>
        <v>1.7184922459800589</v>
      </c>
      <c r="AB440" s="59">
        <f t="shared" si="47"/>
        <v>1.578440606802483</v>
      </c>
      <c r="AC440" s="59">
        <f t="shared" si="48"/>
        <v>1.4498027297074585</v>
      </c>
      <c r="AD440" s="59">
        <f t="shared" si="49"/>
        <v>1.3316484294744335</v>
      </c>
    </row>
    <row r="441" spans="1:30" x14ac:dyDescent="0.25">
      <c r="A441" s="52" t="s">
        <v>37</v>
      </c>
      <c r="B441" s="53">
        <v>23561</v>
      </c>
      <c r="C441" s="54">
        <v>4301315793</v>
      </c>
      <c r="D441" s="55">
        <v>339</v>
      </c>
      <c r="E441" s="55">
        <v>1507</v>
      </c>
      <c r="F441" s="55" t="s">
        <v>18</v>
      </c>
      <c r="G441" s="55" t="s">
        <v>32</v>
      </c>
      <c r="H441" s="55">
        <v>40.036549999999899</v>
      </c>
      <c r="I441" s="56">
        <v>-110.083789999999</v>
      </c>
      <c r="J441" s="54">
        <v>1507</v>
      </c>
      <c r="K441" s="55">
        <v>365</v>
      </c>
      <c r="L441" s="55">
        <v>730</v>
      </c>
      <c r="M441" s="55">
        <v>1095</v>
      </c>
      <c r="N441" s="55">
        <v>1460</v>
      </c>
      <c r="O441" s="55">
        <v>1825</v>
      </c>
      <c r="P441" s="55">
        <v>2190</v>
      </c>
      <c r="Q441" s="57">
        <v>2.3290384453705478E-4</v>
      </c>
      <c r="R441" s="58">
        <v>1384.1843045935652</v>
      </c>
      <c r="S441" s="58">
        <v>1271.3776968036973</v>
      </c>
      <c r="T441" s="58">
        <v>1167.7644679004609</v>
      </c>
      <c r="U441" s="58">
        <v>1072.5953868147803</v>
      </c>
      <c r="V441" s="58">
        <v>985.18228242102384</v>
      </c>
      <c r="W441" s="60">
        <v>904.89306734628167</v>
      </c>
      <c r="X441" s="59">
        <f t="shared" si="43"/>
        <v>2.2221378079999998</v>
      </c>
      <c r="Y441" s="59">
        <f t="shared" si="44"/>
        <v>2.0410406612326142</v>
      </c>
      <c r="Z441" s="59">
        <f t="shared" si="45"/>
        <v>1.8747023545557109</v>
      </c>
      <c r="AA441" s="59">
        <f t="shared" si="46"/>
        <v>1.7219200895558171</v>
      </c>
      <c r="AB441" s="59">
        <f t="shared" si="47"/>
        <v>1.5815890920554134</v>
      </c>
      <c r="AC441" s="59">
        <f t="shared" si="48"/>
        <v>1.452694623450226</v>
      </c>
      <c r="AD441" s="59">
        <f t="shared" si="49"/>
        <v>1.3343046430970555</v>
      </c>
    </row>
    <row r="442" spans="1:30" x14ac:dyDescent="0.25">
      <c r="A442" s="52" t="s">
        <v>685</v>
      </c>
      <c r="B442" s="53">
        <v>39597</v>
      </c>
      <c r="C442" s="54">
        <v>4301333845</v>
      </c>
      <c r="D442" s="55">
        <v>360</v>
      </c>
      <c r="E442" s="55">
        <v>1508</v>
      </c>
      <c r="F442" s="55" t="s">
        <v>18</v>
      </c>
      <c r="G442" s="55" t="s">
        <v>32</v>
      </c>
      <c r="H442" s="55">
        <v>40.036160000000002</v>
      </c>
      <c r="I442" s="56">
        <v>-110.11788</v>
      </c>
      <c r="J442" s="54">
        <v>1508</v>
      </c>
      <c r="K442" s="55">
        <v>365</v>
      </c>
      <c r="L442" s="55">
        <v>730</v>
      </c>
      <c r="M442" s="55">
        <v>1095</v>
      </c>
      <c r="N442" s="55">
        <v>1460</v>
      </c>
      <c r="O442" s="55">
        <v>1825</v>
      </c>
      <c r="P442" s="55">
        <v>2190</v>
      </c>
      <c r="Q442" s="57">
        <v>2.3290384453705478E-4</v>
      </c>
      <c r="R442" s="58">
        <v>1385.1028077817493</v>
      </c>
      <c r="S442" s="58">
        <v>1272.221344910402</v>
      </c>
      <c r="T442" s="58">
        <v>1168.5393613761744</v>
      </c>
      <c r="U442" s="58">
        <v>1073.3071289427266</v>
      </c>
      <c r="V442" s="58">
        <v>985.83601983470737</v>
      </c>
      <c r="W442" s="60">
        <v>905.49352724498522</v>
      </c>
      <c r="X442" s="59">
        <f t="shared" si="43"/>
        <v>2.223612352</v>
      </c>
      <c r="Y442" s="59">
        <f t="shared" si="44"/>
        <v>2.0423950345977318</v>
      </c>
      <c r="Z442" s="59">
        <f t="shared" si="45"/>
        <v>1.8759463508095637</v>
      </c>
      <c r="AA442" s="59">
        <f t="shared" si="46"/>
        <v>1.7230627040810695</v>
      </c>
      <c r="AB442" s="59">
        <f t="shared" si="47"/>
        <v>1.5826385871397239</v>
      </c>
      <c r="AC442" s="59">
        <f t="shared" si="48"/>
        <v>1.4536585880311488</v>
      </c>
      <c r="AD442" s="59">
        <f t="shared" si="49"/>
        <v>1.3351900476379295</v>
      </c>
    </row>
    <row r="443" spans="1:30" x14ac:dyDescent="0.25">
      <c r="A443" s="52" t="s">
        <v>1304</v>
      </c>
      <c r="B443" s="53">
        <v>40710</v>
      </c>
      <c r="C443" s="54">
        <v>4304751301</v>
      </c>
      <c r="D443" s="55">
        <v>360</v>
      </c>
      <c r="E443" s="55">
        <v>1509</v>
      </c>
      <c r="F443" s="55" t="s">
        <v>18</v>
      </c>
      <c r="G443" s="55" t="s">
        <v>19</v>
      </c>
      <c r="H443" s="55">
        <v>40.136870000000002</v>
      </c>
      <c r="I443" s="56">
        <v>-109.86658</v>
      </c>
      <c r="J443" s="54">
        <v>1509</v>
      </c>
      <c r="K443" s="55">
        <v>365</v>
      </c>
      <c r="L443" s="55">
        <v>730</v>
      </c>
      <c r="M443" s="55">
        <v>1095</v>
      </c>
      <c r="N443" s="55">
        <v>1460</v>
      </c>
      <c r="O443" s="55">
        <v>1825</v>
      </c>
      <c r="P443" s="55">
        <v>2190</v>
      </c>
      <c r="Q443" s="57">
        <v>2.3290384453705478E-4</v>
      </c>
      <c r="R443" s="58">
        <v>1386.0213109699337</v>
      </c>
      <c r="S443" s="58">
        <v>1273.0649930171064</v>
      </c>
      <c r="T443" s="58">
        <v>1169.3142548518881</v>
      </c>
      <c r="U443" s="58">
        <v>1074.0188710706727</v>
      </c>
      <c r="V443" s="58">
        <v>986.48975724839079</v>
      </c>
      <c r="W443" s="60">
        <v>906.09398714368876</v>
      </c>
      <c r="X443" s="59">
        <f t="shared" si="43"/>
        <v>2.2250868960000001</v>
      </c>
      <c r="Y443" s="59">
        <f t="shared" si="44"/>
        <v>2.0437494079628498</v>
      </c>
      <c r="Z443" s="59">
        <f t="shared" si="45"/>
        <v>1.8771903470634161</v>
      </c>
      <c r="AA443" s="59">
        <f t="shared" si="46"/>
        <v>1.7242053186063224</v>
      </c>
      <c r="AB443" s="59">
        <f t="shared" si="47"/>
        <v>1.583688082224034</v>
      </c>
      <c r="AC443" s="59">
        <f t="shared" si="48"/>
        <v>1.4546225526120711</v>
      </c>
      <c r="AD443" s="59">
        <f t="shared" si="49"/>
        <v>1.3360754521788034</v>
      </c>
    </row>
    <row r="444" spans="1:30" x14ac:dyDescent="0.25">
      <c r="A444" s="52" t="s">
        <v>266</v>
      </c>
      <c r="B444" s="53">
        <v>34550</v>
      </c>
      <c r="C444" s="54">
        <v>4301315796</v>
      </c>
      <c r="D444" s="55">
        <v>280</v>
      </c>
      <c r="E444" s="55">
        <v>1511</v>
      </c>
      <c r="F444" s="55" t="s">
        <v>18</v>
      </c>
      <c r="G444" s="55" t="s">
        <v>32</v>
      </c>
      <c r="H444" s="55">
        <v>40.04701</v>
      </c>
      <c r="I444" s="56">
        <v>-110.06968000000001</v>
      </c>
      <c r="J444" s="54">
        <v>1511</v>
      </c>
      <c r="K444" s="55">
        <v>365</v>
      </c>
      <c r="L444" s="55">
        <v>730</v>
      </c>
      <c r="M444" s="55">
        <v>1095</v>
      </c>
      <c r="N444" s="55">
        <v>1460</v>
      </c>
      <c r="O444" s="55">
        <v>1825</v>
      </c>
      <c r="P444" s="55">
        <v>2190</v>
      </c>
      <c r="Q444" s="57">
        <v>2.3290384453705478E-4</v>
      </c>
      <c r="R444" s="58">
        <v>1387.8583173463019</v>
      </c>
      <c r="S444" s="58">
        <v>1274.7522892305153</v>
      </c>
      <c r="T444" s="58">
        <v>1170.8640418033153</v>
      </c>
      <c r="U444" s="58">
        <v>1075.4423553265649</v>
      </c>
      <c r="V444" s="58">
        <v>987.79723207575785</v>
      </c>
      <c r="W444" s="60">
        <v>907.29490694109586</v>
      </c>
      <c r="X444" s="59">
        <f t="shared" si="43"/>
        <v>2.2280359839999999</v>
      </c>
      <c r="Y444" s="59">
        <f t="shared" si="44"/>
        <v>2.0464581546930853</v>
      </c>
      <c r="Z444" s="59">
        <f t="shared" si="45"/>
        <v>1.879678339571121</v>
      </c>
      <c r="AA444" s="59">
        <f t="shared" si="46"/>
        <v>1.7264905476568277</v>
      </c>
      <c r="AB444" s="59">
        <f t="shared" si="47"/>
        <v>1.5857870723926542</v>
      </c>
      <c r="AC444" s="59">
        <f t="shared" si="48"/>
        <v>1.4565504817739163</v>
      </c>
      <c r="AD444" s="59">
        <f t="shared" si="49"/>
        <v>1.3378462612605513</v>
      </c>
    </row>
    <row r="445" spans="1:30" x14ac:dyDescent="0.25">
      <c r="A445" s="52" t="s">
        <v>1227</v>
      </c>
      <c r="B445" s="53">
        <v>40618</v>
      </c>
      <c r="C445" s="54">
        <v>4301350299</v>
      </c>
      <c r="D445" s="55">
        <v>326</v>
      </c>
      <c r="E445" s="55">
        <v>1514</v>
      </c>
      <c r="F445" s="55" t="s">
        <v>18</v>
      </c>
      <c r="G445" s="55" t="s">
        <v>32</v>
      </c>
      <c r="H445" s="55">
        <v>40.11195</v>
      </c>
      <c r="I445" s="56">
        <v>-110.12607</v>
      </c>
      <c r="J445" s="54">
        <v>1514</v>
      </c>
      <c r="K445" s="55">
        <v>365</v>
      </c>
      <c r="L445" s="55">
        <v>730</v>
      </c>
      <c r="M445" s="55">
        <v>1095</v>
      </c>
      <c r="N445" s="55">
        <v>1460</v>
      </c>
      <c r="O445" s="55">
        <v>1825</v>
      </c>
      <c r="P445" s="55">
        <v>2190</v>
      </c>
      <c r="Q445" s="57">
        <v>2.3290384453705478E-4</v>
      </c>
      <c r="R445" s="58">
        <v>1390.6138269108546</v>
      </c>
      <c r="S445" s="58">
        <v>1277.2832335506289</v>
      </c>
      <c r="T445" s="58">
        <v>1173.1887222304563</v>
      </c>
      <c r="U445" s="58">
        <v>1077.5775817104031</v>
      </c>
      <c r="V445" s="58">
        <v>989.75844431680832</v>
      </c>
      <c r="W445" s="60">
        <v>909.09628663720662</v>
      </c>
      <c r="X445" s="59">
        <f t="shared" si="43"/>
        <v>2.2324596159999999</v>
      </c>
      <c r="Y445" s="59">
        <f t="shared" si="44"/>
        <v>2.0505212747884394</v>
      </c>
      <c r="Z445" s="59">
        <f t="shared" si="45"/>
        <v>1.8834103283326784</v>
      </c>
      <c r="AA445" s="59">
        <f t="shared" si="46"/>
        <v>1.729918391232586</v>
      </c>
      <c r="AB445" s="59">
        <f t="shared" si="47"/>
        <v>1.5889355576455846</v>
      </c>
      <c r="AC445" s="59">
        <f t="shared" si="48"/>
        <v>1.4594423755166837</v>
      </c>
      <c r="AD445" s="59">
        <f t="shared" si="49"/>
        <v>1.3405024748831731</v>
      </c>
    </row>
    <row r="446" spans="1:30" x14ac:dyDescent="0.25">
      <c r="A446" s="52" t="s">
        <v>459</v>
      </c>
      <c r="B446" s="53">
        <v>38931</v>
      </c>
      <c r="C446" s="54">
        <v>4301332827</v>
      </c>
      <c r="D446" s="55">
        <v>343</v>
      </c>
      <c r="E446" s="55">
        <v>1517</v>
      </c>
      <c r="F446" s="55" t="s">
        <v>18</v>
      </c>
      <c r="G446" s="55" t="s">
        <v>32</v>
      </c>
      <c r="H446" s="55">
        <v>40.018470000000001</v>
      </c>
      <c r="I446" s="56">
        <v>-110.20209</v>
      </c>
      <c r="J446" s="54">
        <v>1517</v>
      </c>
      <c r="K446" s="55">
        <v>365</v>
      </c>
      <c r="L446" s="55">
        <v>730</v>
      </c>
      <c r="M446" s="55">
        <v>1095</v>
      </c>
      <c r="N446" s="55">
        <v>1460</v>
      </c>
      <c r="O446" s="55">
        <v>1825</v>
      </c>
      <c r="P446" s="55">
        <v>2190</v>
      </c>
      <c r="Q446" s="57">
        <v>2.3290384453705478E-4</v>
      </c>
      <c r="R446" s="58">
        <v>1393.3693364754072</v>
      </c>
      <c r="S446" s="58">
        <v>1279.8141778707425</v>
      </c>
      <c r="T446" s="58">
        <v>1175.5134026575972</v>
      </c>
      <c r="U446" s="58">
        <v>1079.7128080942416</v>
      </c>
      <c r="V446" s="58">
        <v>991.7196565578588</v>
      </c>
      <c r="W446" s="60">
        <v>910.89766633331737</v>
      </c>
      <c r="X446" s="59">
        <f t="shared" si="43"/>
        <v>2.2368832479999998</v>
      </c>
      <c r="Y446" s="59">
        <f t="shared" si="44"/>
        <v>2.0545843948837925</v>
      </c>
      <c r="Z446" s="59">
        <f t="shared" si="45"/>
        <v>1.8871423170942361</v>
      </c>
      <c r="AA446" s="59">
        <f t="shared" si="46"/>
        <v>1.7333462348083439</v>
      </c>
      <c r="AB446" s="59">
        <f t="shared" si="47"/>
        <v>1.5920840428985152</v>
      </c>
      <c r="AC446" s="59">
        <f t="shared" si="48"/>
        <v>1.4623342692594512</v>
      </c>
      <c r="AD446" s="59">
        <f t="shared" si="49"/>
        <v>1.3431586885057951</v>
      </c>
    </row>
    <row r="447" spans="1:30" x14ac:dyDescent="0.25">
      <c r="A447" s="52" t="s">
        <v>1075</v>
      </c>
      <c r="B447" s="53">
        <v>40456</v>
      </c>
      <c r="C447" s="54">
        <v>4301350147</v>
      </c>
      <c r="D447" s="55">
        <v>360</v>
      </c>
      <c r="E447" s="55">
        <v>1526</v>
      </c>
      <c r="F447" s="55" t="s">
        <v>18</v>
      </c>
      <c r="G447" s="55" t="s">
        <v>32</v>
      </c>
      <c r="H447" s="55">
        <v>40.087220000000002</v>
      </c>
      <c r="I447" s="56">
        <v>-110.13609</v>
      </c>
      <c r="J447" s="54">
        <v>1526</v>
      </c>
      <c r="K447" s="55">
        <v>365</v>
      </c>
      <c r="L447" s="55">
        <v>730</v>
      </c>
      <c r="M447" s="55">
        <v>1095</v>
      </c>
      <c r="N447" s="55">
        <v>1460</v>
      </c>
      <c r="O447" s="55">
        <v>1825</v>
      </c>
      <c r="P447" s="55">
        <v>2190</v>
      </c>
      <c r="Q447" s="57">
        <v>2.3290384453705478E-4</v>
      </c>
      <c r="R447" s="58">
        <v>1401.6358651690648</v>
      </c>
      <c r="S447" s="58">
        <v>1287.407010831083</v>
      </c>
      <c r="T447" s="58">
        <v>1182.4874439390201</v>
      </c>
      <c r="U447" s="58">
        <v>1086.1184872457563</v>
      </c>
      <c r="V447" s="58">
        <v>997.60329328101022</v>
      </c>
      <c r="W447" s="60">
        <v>916.30180542164942</v>
      </c>
      <c r="X447" s="59">
        <f t="shared" si="43"/>
        <v>2.2501541439999997</v>
      </c>
      <c r="Y447" s="59">
        <f t="shared" si="44"/>
        <v>2.0667737551698533</v>
      </c>
      <c r="Z447" s="59">
        <f t="shared" si="45"/>
        <v>1.8983382833789084</v>
      </c>
      <c r="AA447" s="59">
        <f t="shared" si="46"/>
        <v>1.7436297655356183</v>
      </c>
      <c r="AB447" s="59">
        <f t="shared" si="47"/>
        <v>1.6015294986573065</v>
      </c>
      <c r="AC447" s="59">
        <f t="shared" si="48"/>
        <v>1.4710099504877538</v>
      </c>
      <c r="AD447" s="59">
        <f t="shared" si="49"/>
        <v>1.3511273293736605</v>
      </c>
    </row>
    <row r="448" spans="1:30" x14ac:dyDescent="0.25">
      <c r="A448" s="52" t="s">
        <v>754</v>
      </c>
      <c r="B448" s="53">
        <v>39825</v>
      </c>
      <c r="C448" s="54">
        <v>4301333554</v>
      </c>
      <c r="D448" s="55">
        <v>325</v>
      </c>
      <c r="E448" s="55">
        <v>1530</v>
      </c>
      <c r="F448" s="55" t="s">
        <v>18</v>
      </c>
      <c r="G448" s="55" t="s">
        <v>32</v>
      </c>
      <c r="H448" s="55">
        <v>40.006830000000001</v>
      </c>
      <c r="I448" s="56">
        <v>-110.0656</v>
      </c>
      <c r="J448" s="54">
        <v>1530</v>
      </c>
      <c r="K448" s="55">
        <v>365</v>
      </c>
      <c r="L448" s="55">
        <v>730</v>
      </c>
      <c r="M448" s="55">
        <v>1095</v>
      </c>
      <c r="N448" s="55">
        <v>1460</v>
      </c>
      <c r="O448" s="55">
        <v>1825</v>
      </c>
      <c r="P448" s="55">
        <v>2190</v>
      </c>
      <c r="Q448" s="57">
        <v>2.3290384453705478E-4</v>
      </c>
      <c r="R448" s="58">
        <v>1405.3098779218014</v>
      </c>
      <c r="S448" s="58">
        <v>1290.781603257901</v>
      </c>
      <c r="T448" s="58">
        <v>1185.5870178418745</v>
      </c>
      <c r="U448" s="58">
        <v>1088.9654557575409</v>
      </c>
      <c r="V448" s="58">
        <v>1000.2182429357441</v>
      </c>
      <c r="W448" s="60">
        <v>918.70364501646372</v>
      </c>
      <c r="X448" s="59">
        <f t="shared" si="43"/>
        <v>2.2560523199999998</v>
      </c>
      <c r="Y448" s="59">
        <f t="shared" si="44"/>
        <v>2.0721912486303249</v>
      </c>
      <c r="Z448" s="59">
        <f t="shared" si="45"/>
        <v>1.9033142683943183</v>
      </c>
      <c r="AA448" s="59">
        <f t="shared" si="46"/>
        <v>1.748200223636629</v>
      </c>
      <c r="AB448" s="59">
        <f t="shared" si="47"/>
        <v>1.6057274789945473</v>
      </c>
      <c r="AC448" s="59">
        <f t="shared" si="48"/>
        <v>1.4748658088114439</v>
      </c>
      <c r="AD448" s="59">
        <f t="shared" si="49"/>
        <v>1.3546689475371565</v>
      </c>
    </row>
    <row r="449" spans="1:30" x14ac:dyDescent="0.25">
      <c r="A449" s="52" t="s">
        <v>1505</v>
      </c>
      <c r="B449" s="53">
        <v>41002</v>
      </c>
      <c r="C449" s="54">
        <v>4304752001</v>
      </c>
      <c r="D449" s="55">
        <v>264</v>
      </c>
      <c r="E449" s="55">
        <v>1538</v>
      </c>
      <c r="F449" s="55" t="s">
        <v>18</v>
      </c>
      <c r="G449" s="55" t="s">
        <v>19</v>
      </c>
      <c r="H449" s="55">
        <v>40.140610000000002</v>
      </c>
      <c r="I449" s="56">
        <v>-109.80489</v>
      </c>
      <c r="J449" s="54">
        <v>1538</v>
      </c>
      <c r="K449" s="55">
        <v>365</v>
      </c>
      <c r="L449" s="55">
        <v>730</v>
      </c>
      <c r="M449" s="55">
        <v>1095</v>
      </c>
      <c r="N449" s="55">
        <v>1460</v>
      </c>
      <c r="O449" s="55">
        <v>1825</v>
      </c>
      <c r="P449" s="55">
        <v>2190</v>
      </c>
      <c r="Q449" s="57">
        <v>2.3290384453705478E-4</v>
      </c>
      <c r="R449" s="58">
        <v>1412.657903427275</v>
      </c>
      <c r="S449" s="58">
        <v>1297.5307881115373</v>
      </c>
      <c r="T449" s="58">
        <v>1191.7861656475839</v>
      </c>
      <c r="U449" s="58">
        <v>1094.6593927811098</v>
      </c>
      <c r="V449" s="58">
        <v>1005.4481422452121</v>
      </c>
      <c r="W449" s="60">
        <v>923.50732420609233</v>
      </c>
      <c r="X449" s="59">
        <f t="shared" si="43"/>
        <v>2.267848672</v>
      </c>
      <c r="Y449" s="59">
        <f t="shared" si="44"/>
        <v>2.0830262355512676</v>
      </c>
      <c r="Z449" s="59">
        <f t="shared" si="45"/>
        <v>1.9132662384251387</v>
      </c>
      <c r="AA449" s="59">
        <f t="shared" si="46"/>
        <v>1.7573411398386509</v>
      </c>
      <c r="AB449" s="59">
        <f t="shared" si="47"/>
        <v>1.6141234396690287</v>
      </c>
      <c r="AC449" s="59">
        <f t="shared" si="48"/>
        <v>1.482577525458824</v>
      </c>
      <c r="AD449" s="59">
        <f t="shared" si="49"/>
        <v>1.3617521838641482</v>
      </c>
    </row>
    <row r="450" spans="1:30" x14ac:dyDescent="0.25">
      <c r="A450" s="52" t="s">
        <v>348</v>
      </c>
      <c r="B450" s="53">
        <v>37480</v>
      </c>
      <c r="C450" s="54">
        <v>4301332283</v>
      </c>
      <c r="D450" s="55">
        <v>255</v>
      </c>
      <c r="E450" s="55">
        <v>1549</v>
      </c>
      <c r="F450" s="55" t="s">
        <v>18</v>
      </c>
      <c r="G450" s="55" t="s">
        <v>32</v>
      </c>
      <c r="H450" s="55">
        <v>40.032699999999899</v>
      </c>
      <c r="I450" s="56">
        <v>-110.14533</v>
      </c>
      <c r="J450" s="54">
        <v>1549</v>
      </c>
      <c r="K450" s="55">
        <v>365</v>
      </c>
      <c r="L450" s="55">
        <v>730</v>
      </c>
      <c r="M450" s="55">
        <v>1095</v>
      </c>
      <c r="N450" s="55">
        <v>1460</v>
      </c>
      <c r="O450" s="55">
        <v>1825</v>
      </c>
      <c r="P450" s="55">
        <v>2190</v>
      </c>
      <c r="Q450" s="57">
        <v>2.3290384453705478E-4</v>
      </c>
      <c r="R450" s="58">
        <v>1422.761438497301</v>
      </c>
      <c r="S450" s="58">
        <v>1306.8109172852867</v>
      </c>
      <c r="T450" s="58">
        <v>1200.3099938804339</v>
      </c>
      <c r="U450" s="58">
        <v>1102.4885561885169</v>
      </c>
      <c r="V450" s="58">
        <v>1012.6392537957305</v>
      </c>
      <c r="W450" s="60">
        <v>930.11238309183159</v>
      </c>
      <c r="X450" s="59">
        <f t="shared" si="43"/>
        <v>2.2840686560000001</v>
      </c>
      <c r="Y450" s="59">
        <f t="shared" si="44"/>
        <v>2.097924342567564</v>
      </c>
      <c r="Z450" s="59">
        <f t="shared" si="45"/>
        <v>1.9269501972175156</v>
      </c>
      <c r="AA450" s="59">
        <f t="shared" si="46"/>
        <v>1.7699098996164304</v>
      </c>
      <c r="AB450" s="59">
        <f t="shared" si="47"/>
        <v>1.6256678855964404</v>
      </c>
      <c r="AC450" s="59">
        <f t="shared" si="48"/>
        <v>1.4931811358489715</v>
      </c>
      <c r="AD450" s="59">
        <f t="shared" si="49"/>
        <v>1.3714916338137617</v>
      </c>
    </row>
    <row r="451" spans="1:30" x14ac:dyDescent="0.25">
      <c r="A451" s="52" t="s">
        <v>544</v>
      </c>
      <c r="B451" s="53">
        <v>39227</v>
      </c>
      <c r="C451" s="54">
        <v>4301333381</v>
      </c>
      <c r="D451" s="55">
        <v>366</v>
      </c>
      <c r="E451" s="55">
        <v>1549</v>
      </c>
      <c r="F451" s="55" t="s">
        <v>18</v>
      </c>
      <c r="G451" s="55" t="s">
        <v>32</v>
      </c>
      <c r="H451" s="55">
        <v>40.034390000000002</v>
      </c>
      <c r="I451" s="56">
        <v>-110.30072</v>
      </c>
      <c r="J451" s="54">
        <v>1549</v>
      </c>
      <c r="K451" s="55">
        <v>365</v>
      </c>
      <c r="L451" s="55">
        <v>730</v>
      </c>
      <c r="M451" s="55">
        <v>1095</v>
      </c>
      <c r="N451" s="55">
        <v>1460</v>
      </c>
      <c r="O451" s="55">
        <v>1825</v>
      </c>
      <c r="P451" s="55">
        <v>2190</v>
      </c>
      <c r="Q451" s="57">
        <v>2.3290384453705478E-4</v>
      </c>
      <c r="R451" s="58">
        <v>1422.761438497301</v>
      </c>
      <c r="S451" s="58">
        <v>1306.8109172852867</v>
      </c>
      <c r="T451" s="58">
        <v>1200.3099938804339</v>
      </c>
      <c r="U451" s="58">
        <v>1102.4885561885169</v>
      </c>
      <c r="V451" s="58">
        <v>1012.6392537957305</v>
      </c>
      <c r="W451" s="60">
        <v>930.11238309183159</v>
      </c>
      <c r="X451" s="59">
        <f t="shared" si="43"/>
        <v>2.2840686560000001</v>
      </c>
      <c r="Y451" s="59">
        <f t="shared" si="44"/>
        <v>2.097924342567564</v>
      </c>
      <c r="Z451" s="59">
        <f t="shared" si="45"/>
        <v>1.9269501972175156</v>
      </c>
      <c r="AA451" s="59">
        <f t="shared" si="46"/>
        <v>1.7699098996164304</v>
      </c>
      <c r="AB451" s="59">
        <f t="shared" si="47"/>
        <v>1.6256678855964404</v>
      </c>
      <c r="AC451" s="59">
        <f t="shared" si="48"/>
        <v>1.4931811358489715</v>
      </c>
      <c r="AD451" s="59">
        <f t="shared" si="49"/>
        <v>1.3714916338137617</v>
      </c>
    </row>
    <row r="452" spans="1:30" x14ac:dyDescent="0.25">
      <c r="A452" s="52" t="s">
        <v>1104</v>
      </c>
      <c r="B452" s="53">
        <v>40486</v>
      </c>
      <c r="C452" s="54">
        <v>4301350374</v>
      </c>
      <c r="D452" s="55">
        <v>354</v>
      </c>
      <c r="E452" s="55">
        <v>1551</v>
      </c>
      <c r="F452" s="55" t="s">
        <v>18</v>
      </c>
      <c r="G452" s="55" t="s">
        <v>32</v>
      </c>
      <c r="H452" s="55">
        <v>40.129640000000002</v>
      </c>
      <c r="I452" s="56">
        <v>-110.17852000000001</v>
      </c>
      <c r="J452" s="54">
        <v>1551</v>
      </c>
      <c r="K452" s="55">
        <v>365</v>
      </c>
      <c r="L452" s="55">
        <v>730</v>
      </c>
      <c r="M452" s="55">
        <v>1095</v>
      </c>
      <c r="N452" s="55">
        <v>1460</v>
      </c>
      <c r="O452" s="55">
        <v>1825</v>
      </c>
      <c r="P452" s="55">
        <v>2190</v>
      </c>
      <c r="Q452" s="57">
        <v>2.3290384453705478E-4</v>
      </c>
      <c r="R452" s="58">
        <v>1424.5984448736695</v>
      </c>
      <c r="S452" s="58">
        <v>1308.4982134986958</v>
      </c>
      <c r="T452" s="58">
        <v>1201.8597808318611</v>
      </c>
      <c r="U452" s="58">
        <v>1103.9120404444091</v>
      </c>
      <c r="V452" s="58">
        <v>1013.9467286230976</v>
      </c>
      <c r="W452" s="60">
        <v>931.3133028892388</v>
      </c>
      <c r="X452" s="59">
        <f t="shared" ref="X452:X515" si="50">E452*0.001474544</f>
        <v>2.2870177439999999</v>
      </c>
      <c r="Y452" s="59">
        <f t="shared" si="44"/>
        <v>2.1006330892978</v>
      </c>
      <c r="Z452" s="59">
        <f t="shared" si="45"/>
        <v>1.9294381897252209</v>
      </c>
      <c r="AA452" s="59">
        <f t="shared" si="46"/>
        <v>1.7721951286669357</v>
      </c>
      <c r="AB452" s="59">
        <f t="shared" si="47"/>
        <v>1.6277668757650607</v>
      </c>
      <c r="AC452" s="59">
        <f t="shared" si="48"/>
        <v>1.4951090650108168</v>
      </c>
      <c r="AD452" s="59">
        <f t="shared" si="49"/>
        <v>1.3732624428955096</v>
      </c>
    </row>
    <row r="453" spans="1:30" x14ac:dyDescent="0.25">
      <c r="A453" s="52" t="s">
        <v>1105</v>
      </c>
      <c r="B453" s="53">
        <v>40487</v>
      </c>
      <c r="C453" s="54">
        <v>4301350038</v>
      </c>
      <c r="D453" s="55">
        <v>231</v>
      </c>
      <c r="E453" s="55">
        <v>1555</v>
      </c>
      <c r="F453" s="55" t="s">
        <v>18</v>
      </c>
      <c r="G453" s="55" t="s">
        <v>32</v>
      </c>
      <c r="H453" s="55">
        <v>40.164850000000001</v>
      </c>
      <c r="I453" s="56">
        <v>-110.325329999999</v>
      </c>
      <c r="J453" s="54">
        <v>1555</v>
      </c>
      <c r="K453" s="55">
        <v>365</v>
      </c>
      <c r="L453" s="55">
        <v>730</v>
      </c>
      <c r="M453" s="55">
        <v>1095</v>
      </c>
      <c r="N453" s="55">
        <v>1460</v>
      </c>
      <c r="O453" s="55">
        <v>1825</v>
      </c>
      <c r="P453" s="55">
        <v>2190</v>
      </c>
      <c r="Q453" s="57">
        <v>2.3290384453705478E-4</v>
      </c>
      <c r="R453" s="58">
        <v>1428.2724576264061</v>
      </c>
      <c r="S453" s="58">
        <v>1311.8728059255138</v>
      </c>
      <c r="T453" s="58">
        <v>1204.9593547347156</v>
      </c>
      <c r="U453" s="58">
        <v>1106.7590089561934</v>
      </c>
      <c r="V453" s="58">
        <v>1016.5616782778314</v>
      </c>
      <c r="W453" s="60">
        <v>933.71514248405299</v>
      </c>
      <c r="X453" s="59">
        <f t="shared" si="50"/>
        <v>2.29291592</v>
      </c>
      <c r="Y453" s="59">
        <f t="shared" ref="Y453:Y516" si="51">R453*0.001474544</f>
        <v>2.1060505827582712</v>
      </c>
      <c r="Z453" s="59">
        <f t="shared" ref="Z453:Z516" si="52">S453*0.001474544</f>
        <v>1.9344141747406307</v>
      </c>
      <c r="AA453" s="59">
        <f t="shared" ref="AA453:AA516" si="53">T453*0.001474544</f>
        <v>1.7767655867679464</v>
      </c>
      <c r="AB453" s="59">
        <f t="shared" ref="AB453:AB516" si="54">U453*0.001474544</f>
        <v>1.6319648561023012</v>
      </c>
      <c r="AC453" s="59">
        <f t="shared" ref="AC453:AC516" si="55">V453*0.001474544</f>
        <v>1.4989649233345066</v>
      </c>
      <c r="AD453" s="59">
        <f t="shared" ref="AD453:AD516" si="56">W453*0.001474544</f>
        <v>1.3768040610590053</v>
      </c>
    </row>
    <row r="454" spans="1:30" x14ac:dyDescent="0.25">
      <c r="A454" s="52" t="s">
        <v>328</v>
      </c>
      <c r="B454" s="53">
        <v>36960</v>
      </c>
      <c r="C454" s="54">
        <v>4301332172</v>
      </c>
      <c r="D454" s="55">
        <v>364</v>
      </c>
      <c r="E454" s="55">
        <v>1558</v>
      </c>
      <c r="F454" s="55" t="s">
        <v>18</v>
      </c>
      <c r="G454" s="55" t="s">
        <v>32</v>
      </c>
      <c r="H454" s="55">
        <v>40.043689999999899</v>
      </c>
      <c r="I454" s="56">
        <v>-110.177899999999</v>
      </c>
      <c r="J454" s="54">
        <v>1558</v>
      </c>
      <c r="K454" s="55">
        <v>365</v>
      </c>
      <c r="L454" s="55">
        <v>730</v>
      </c>
      <c r="M454" s="55">
        <v>1095</v>
      </c>
      <c r="N454" s="55">
        <v>1460</v>
      </c>
      <c r="O454" s="55">
        <v>1825</v>
      </c>
      <c r="P454" s="55">
        <v>2190</v>
      </c>
      <c r="Q454" s="57">
        <v>2.3290384453705478E-4</v>
      </c>
      <c r="R454" s="58">
        <v>1431.0279671909586</v>
      </c>
      <c r="S454" s="58">
        <v>1314.4037502456274</v>
      </c>
      <c r="T454" s="58">
        <v>1207.2840351618565</v>
      </c>
      <c r="U454" s="58">
        <v>1108.8942353400319</v>
      </c>
      <c r="V454" s="58">
        <v>1018.5228905188819</v>
      </c>
      <c r="W454" s="60">
        <v>935.51652218016375</v>
      </c>
      <c r="X454" s="59">
        <f t="shared" si="50"/>
        <v>2.297339552</v>
      </c>
      <c r="Y454" s="59">
        <f t="shared" si="51"/>
        <v>2.1101137028536248</v>
      </c>
      <c r="Z454" s="59">
        <f t="shared" si="52"/>
        <v>1.9381461635021884</v>
      </c>
      <c r="AA454" s="59">
        <f t="shared" si="53"/>
        <v>1.7801934303437046</v>
      </c>
      <c r="AB454" s="59">
        <f t="shared" si="54"/>
        <v>1.6351133413552319</v>
      </c>
      <c r="AC454" s="59">
        <f t="shared" si="55"/>
        <v>1.5018568170772741</v>
      </c>
      <c r="AD454" s="59">
        <f t="shared" si="56"/>
        <v>1.3794602746816274</v>
      </c>
    </row>
    <row r="455" spans="1:30" x14ac:dyDescent="0.25">
      <c r="A455" s="52" t="s">
        <v>983</v>
      </c>
      <c r="B455" s="53">
        <v>40356</v>
      </c>
      <c r="C455" s="54">
        <v>4304750947</v>
      </c>
      <c r="D455" s="55">
        <v>344</v>
      </c>
      <c r="E455" s="55">
        <v>1560</v>
      </c>
      <c r="F455" s="55" t="s">
        <v>18</v>
      </c>
      <c r="G455" s="55" t="s">
        <v>19</v>
      </c>
      <c r="H455" s="55">
        <v>40.122900000000001</v>
      </c>
      <c r="I455" s="56">
        <v>-109.97035</v>
      </c>
      <c r="J455" s="54">
        <v>1560</v>
      </c>
      <c r="K455" s="55">
        <v>365</v>
      </c>
      <c r="L455" s="55">
        <v>730</v>
      </c>
      <c r="M455" s="55">
        <v>1095</v>
      </c>
      <c r="N455" s="55">
        <v>1460</v>
      </c>
      <c r="O455" s="55">
        <v>1825</v>
      </c>
      <c r="P455" s="55">
        <v>2190</v>
      </c>
      <c r="Q455" s="57">
        <v>2.3290384453705478E-4</v>
      </c>
      <c r="R455" s="58">
        <v>1432.8649735673271</v>
      </c>
      <c r="S455" s="58">
        <v>1316.0910464590363</v>
      </c>
      <c r="T455" s="58">
        <v>1208.833822113284</v>
      </c>
      <c r="U455" s="58">
        <v>1110.317719595924</v>
      </c>
      <c r="V455" s="58">
        <v>1019.830365346249</v>
      </c>
      <c r="W455" s="60">
        <v>936.71744197757084</v>
      </c>
      <c r="X455" s="59">
        <f t="shared" si="50"/>
        <v>2.3002886399999998</v>
      </c>
      <c r="Y455" s="59">
        <f t="shared" si="51"/>
        <v>2.1128224495838608</v>
      </c>
      <c r="Z455" s="59">
        <f t="shared" si="52"/>
        <v>1.9406341560098932</v>
      </c>
      <c r="AA455" s="59">
        <f t="shared" si="53"/>
        <v>1.7824786593942101</v>
      </c>
      <c r="AB455" s="59">
        <f t="shared" si="54"/>
        <v>1.637212331523852</v>
      </c>
      <c r="AC455" s="59">
        <f t="shared" si="55"/>
        <v>1.5037847462391194</v>
      </c>
      <c r="AD455" s="59">
        <f t="shared" si="56"/>
        <v>1.3812310837633752</v>
      </c>
    </row>
    <row r="456" spans="1:30" x14ac:dyDescent="0.25">
      <c r="A456" s="52" t="s">
        <v>868</v>
      </c>
      <c r="B456" s="53">
        <v>40176</v>
      </c>
      <c r="C456" s="54">
        <v>4301333941</v>
      </c>
      <c r="D456" s="55">
        <v>335</v>
      </c>
      <c r="E456" s="55">
        <v>1564</v>
      </c>
      <c r="F456" s="55" t="s">
        <v>18</v>
      </c>
      <c r="G456" s="55" t="s">
        <v>32</v>
      </c>
      <c r="H456" s="55">
        <v>40.0362399999999</v>
      </c>
      <c r="I456" s="56">
        <v>-110.215369999999</v>
      </c>
      <c r="J456" s="54">
        <v>1564</v>
      </c>
      <c r="K456" s="55">
        <v>365</v>
      </c>
      <c r="L456" s="55">
        <v>730</v>
      </c>
      <c r="M456" s="55">
        <v>1095</v>
      </c>
      <c r="N456" s="55">
        <v>1460</v>
      </c>
      <c r="O456" s="55">
        <v>1825</v>
      </c>
      <c r="P456" s="55">
        <v>2190</v>
      </c>
      <c r="Q456" s="57">
        <v>2.3290384453705478E-4</v>
      </c>
      <c r="R456" s="58">
        <v>1436.5389863200637</v>
      </c>
      <c r="S456" s="58">
        <v>1319.4656388858543</v>
      </c>
      <c r="T456" s="58">
        <v>1211.9333960161384</v>
      </c>
      <c r="U456" s="58">
        <v>1113.1646881077083</v>
      </c>
      <c r="V456" s="58">
        <v>1022.4453150009829</v>
      </c>
      <c r="W456" s="60">
        <v>939.11928157238515</v>
      </c>
      <c r="X456" s="59">
        <f t="shared" si="50"/>
        <v>2.3061868159999999</v>
      </c>
      <c r="Y456" s="59">
        <f t="shared" si="51"/>
        <v>2.1182399430443319</v>
      </c>
      <c r="Z456" s="59">
        <f t="shared" si="52"/>
        <v>1.9456101410253031</v>
      </c>
      <c r="AA456" s="59">
        <f t="shared" si="53"/>
        <v>1.7870491174952208</v>
      </c>
      <c r="AB456" s="59">
        <f t="shared" si="54"/>
        <v>1.6414103118610925</v>
      </c>
      <c r="AC456" s="59">
        <f t="shared" si="55"/>
        <v>1.5076406045628092</v>
      </c>
      <c r="AD456" s="59">
        <f t="shared" si="56"/>
        <v>1.384772701926871</v>
      </c>
    </row>
    <row r="457" spans="1:30" x14ac:dyDescent="0.25">
      <c r="A457" s="52" t="s">
        <v>677</v>
      </c>
      <c r="B457" s="53">
        <v>39580</v>
      </c>
      <c r="C457" s="54">
        <v>4301333850</v>
      </c>
      <c r="D457" s="55">
        <v>326</v>
      </c>
      <c r="E457" s="55">
        <v>1569</v>
      </c>
      <c r="F457" s="55" t="s">
        <v>18</v>
      </c>
      <c r="G457" s="55" t="s">
        <v>32</v>
      </c>
      <c r="H457" s="55">
        <v>40.032989999999899</v>
      </c>
      <c r="I457" s="56">
        <v>-110.12678</v>
      </c>
      <c r="J457" s="54">
        <v>1569</v>
      </c>
      <c r="K457" s="55">
        <v>365</v>
      </c>
      <c r="L457" s="55">
        <v>730</v>
      </c>
      <c r="M457" s="55">
        <v>1095</v>
      </c>
      <c r="N457" s="55">
        <v>1460</v>
      </c>
      <c r="O457" s="55">
        <v>1825</v>
      </c>
      <c r="P457" s="55">
        <v>2190</v>
      </c>
      <c r="Q457" s="57">
        <v>2.3290384453705478E-4</v>
      </c>
      <c r="R457" s="58">
        <v>1441.1315022609847</v>
      </c>
      <c r="S457" s="58">
        <v>1323.683879419377</v>
      </c>
      <c r="T457" s="58">
        <v>1215.8078633947066</v>
      </c>
      <c r="U457" s="58">
        <v>1116.723398747439</v>
      </c>
      <c r="V457" s="58">
        <v>1025.7140020694003</v>
      </c>
      <c r="W457" s="60">
        <v>942.121581065903</v>
      </c>
      <c r="X457" s="59">
        <f t="shared" si="50"/>
        <v>2.3135595360000001</v>
      </c>
      <c r="Y457" s="59">
        <f t="shared" si="51"/>
        <v>2.1250118098699211</v>
      </c>
      <c r="Z457" s="59">
        <f t="shared" si="52"/>
        <v>1.9518301222945658</v>
      </c>
      <c r="AA457" s="59">
        <f t="shared" si="53"/>
        <v>1.7927621901214841</v>
      </c>
      <c r="AB457" s="59">
        <f t="shared" si="54"/>
        <v>1.6466577872826436</v>
      </c>
      <c r="AC457" s="59">
        <f t="shared" si="55"/>
        <v>1.5124604274674218</v>
      </c>
      <c r="AD457" s="59">
        <f t="shared" si="56"/>
        <v>1.3891997246312409</v>
      </c>
    </row>
    <row r="458" spans="1:30" x14ac:dyDescent="0.25">
      <c r="A458" s="52" t="s">
        <v>586</v>
      </c>
      <c r="B458" s="53">
        <v>39289</v>
      </c>
      <c r="C458" s="54">
        <v>4301333529</v>
      </c>
      <c r="D458" s="55">
        <v>366</v>
      </c>
      <c r="E458" s="55">
        <v>1573</v>
      </c>
      <c r="F458" s="55" t="s">
        <v>18</v>
      </c>
      <c r="G458" s="55" t="s">
        <v>32</v>
      </c>
      <c r="H458" s="55">
        <v>40.000920000000001</v>
      </c>
      <c r="I458" s="56">
        <v>-110.32303</v>
      </c>
      <c r="J458" s="54">
        <v>1573</v>
      </c>
      <c r="K458" s="55">
        <v>365</v>
      </c>
      <c r="L458" s="55">
        <v>730</v>
      </c>
      <c r="M458" s="55">
        <v>1095</v>
      </c>
      <c r="N458" s="55">
        <v>1460</v>
      </c>
      <c r="O458" s="55">
        <v>1825</v>
      </c>
      <c r="P458" s="55">
        <v>2190</v>
      </c>
      <c r="Q458" s="57">
        <v>2.3290384453705478E-4</v>
      </c>
      <c r="R458" s="58">
        <v>1444.8055150137213</v>
      </c>
      <c r="S458" s="58">
        <v>1327.0584718461951</v>
      </c>
      <c r="T458" s="58">
        <v>1218.9074372975613</v>
      </c>
      <c r="U458" s="58">
        <v>1119.5703672592233</v>
      </c>
      <c r="V458" s="58">
        <v>1028.3289517241344</v>
      </c>
      <c r="W458" s="60">
        <v>944.52342066071731</v>
      </c>
      <c r="X458" s="59">
        <f t="shared" si="50"/>
        <v>2.3194577119999997</v>
      </c>
      <c r="Y458" s="59">
        <f t="shared" si="51"/>
        <v>2.1304293033303927</v>
      </c>
      <c r="Z458" s="59">
        <f t="shared" si="52"/>
        <v>1.9568061073099758</v>
      </c>
      <c r="AA458" s="59">
        <f t="shared" si="53"/>
        <v>1.7973326482224952</v>
      </c>
      <c r="AB458" s="59">
        <f t="shared" si="54"/>
        <v>1.6508557676198841</v>
      </c>
      <c r="AC458" s="59">
        <f t="shared" si="55"/>
        <v>1.5163162857911119</v>
      </c>
      <c r="AD458" s="59">
        <f t="shared" si="56"/>
        <v>1.3927413427947366</v>
      </c>
    </row>
    <row r="459" spans="1:30" x14ac:dyDescent="0.25">
      <c r="A459" s="52" t="s">
        <v>1060</v>
      </c>
      <c r="B459" s="53">
        <v>40444</v>
      </c>
      <c r="C459" s="54">
        <v>4301350287</v>
      </c>
      <c r="D459" s="55">
        <v>327</v>
      </c>
      <c r="E459" s="55">
        <v>1575</v>
      </c>
      <c r="F459" s="55" t="s">
        <v>18</v>
      </c>
      <c r="G459" s="55" t="s">
        <v>32</v>
      </c>
      <c r="H459" s="55">
        <v>40.114449999999898</v>
      </c>
      <c r="I459" s="56">
        <v>-110.22553000000001</v>
      </c>
      <c r="J459" s="54">
        <v>1575</v>
      </c>
      <c r="K459" s="55">
        <v>365</v>
      </c>
      <c r="L459" s="55">
        <v>730</v>
      </c>
      <c r="M459" s="55">
        <v>1095</v>
      </c>
      <c r="N459" s="55">
        <v>1460</v>
      </c>
      <c r="O459" s="55">
        <v>1825</v>
      </c>
      <c r="P459" s="55">
        <v>2190</v>
      </c>
      <c r="Q459" s="57">
        <v>2.3290384453705478E-4</v>
      </c>
      <c r="R459" s="58">
        <v>1446.6425213900898</v>
      </c>
      <c r="S459" s="58">
        <v>1328.745768059604</v>
      </c>
      <c r="T459" s="58">
        <v>1220.4572242489885</v>
      </c>
      <c r="U459" s="58">
        <v>1120.9938515151157</v>
      </c>
      <c r="V459" s="58">
        <v>1029.6364265515012</v>
      </c>
      <c r="W459" s="60">
        <v>945.7243404581244</v>
      </c>
      <c r="X459" s="59">
        <f t="shared" si="50"/>
        <v>2.3224068</v>
      </c>
      <c r="Y459" s="59">
        <f t="shared" si="51"/>
        <v>2.1331380500606283</v>
      </c>
      <c r="Z459" s="59">
        <f t="shared" si="52"/>
        <v>1.9592940998176807</v>
      </c>
      <c r="AA459" s="59">
        <f t="shared" si="53"/>
        <v>1.7996178772730005</v>
      </c>
      <c r="AB459" s="59">
        <f t="shared" si="54"/>
        <v>1.6529547577885046</v>
      </c>
      <c r="AC459" s="59">
        <f t="shared" si="55"/>
        <v>1.5182442149529567</v>
      </c>
      <c r="AD459" s="59">
        <f t="shared" si="56"/>
        <v>1.3945121518764845</v>
      </c>
    </row>
    <row r="460" spans="1:30" x14ac:dyDescent="0.25">
      <c r="A460" s="52" t="s">
        <v>440</v>
      </c>
      <c r="B460" s="53">
        <v>38789</v>
      </c>
      <c r="C460" s="54">
        <v>4301332846</v>
      </c>
      <c r="D460" s="55">
        <v>366</v>
      </c>
      <c r="E460" s="55">
        <v>1578</v>
      </c>
      <c r="F460" s="55" t="s">
        <v>18</v>
      </c>
      <c r="G460" s="55" t="s">
        <v>32</v>
      </c>
      <c r="H460" s="55">
        <v>40.012160000000002</v>
      </c>
      <c r="I460" s="56">
        <v>-110.32058000000001</v>
      </c>
      <c r="J460" s="54">
        <v>1578</v>
      </c>
      <c r="K460" s="55">
        <v>365</v>
      </c>
      <c r="L460" s="55">
        <v>730</v>
      </c>
      <c r="M460" s="55">
        <v>1095</v>
      </c>
      <c r="N460" s="55">
        <v>1460</v>
      </c>
      <c r="O460" s="55">
        <v>1825</v>
      </c>
      <c r="P460" s="55">
        <v>2190</v>
      </c>
      <c r="Q460" s="57">
        <v>2.3290384453705478E-4</v>
      </c>
      <c r="R460" s="58">
        <v>1449.3980309546423</v>
      </c>
      <c r="S460" s="58">
        <v>1331.2767123797175</v>
      </c>
      <c r="T460" s="58">
        <v>1222.7819046761294</v>
      </c>
      <c r="U460" s="58">
        <v>1123.1290778989539</v>
      </c>
      <c r="V460" s="58">
        <v>1031.5976387925518</v>
      </c>
      <c r="W460" s="60">
        <v>947.52572015423516</v>
      </c>
      <c r="X460" s="59">
        <f t="shared" si="50"/>
        <v>2.3268304319999999</v>
      </c>
      <c r="Y460" s="59">
        <f t="shared" si="51"/>
        <v>2.1372011701559819</v>
      </c>
      <c r="Z460" s="59">
        <f t="shared" si="52"/>
        <v>1.9630260885792381</v>
      </c>
      <c r="AA460" s="59">
        <f t="shared" si="53"/>
        <v>1.8030457208487585</v>
      </c>
      <c r="AB460" s="59">
        <f t="shared" si="54"/>
        <v>1.6561032430414351</v>
      </c>
      <c r="AC460" s="59">
        <f t="shared" si="55"/>
        <v>1.5211361086957245</v>
      </c>
      <c r="AD460" s="59">
        <f t="shared" si="56"/>
        <v>1.3971683654991065</v>
      </c>
    </row>
    <row r="461" spans="1:30" x14ac:dyDescent="0.25">
      <c r="A461" s="52" t="s">
        <v>1291</v>
      </c>
      <c r="B461" s="53">
        <v>40701</v>
      </c>
      <c r="C461" s="54">
        <v>4301334231</v>
      </c>
      <c r="D461" s="55">
        <v>314</v>
      </c>
      <c r="E461" s="55">
        <v>1579</v>
      </c>
      <c r="F461" s="55" t="s">
        <v>18</v>
      </c>
      <c r="G461" s="55" t="s">
        <v>32</v>
      </c>
      <c r="H461" s="55">
        <v>40.080010000000001</v>
      </c>
      <c r="I461" s="56">
        <v>-110.188289999999</v>
      </c>
      <c r="J461" s="54">
        <v>1579</v>
      </c>
      <c r="K461" s="55">
        <v>365</v>
      </c>
      <c r="L461" s="55">
        <v>730</v>
      </c>
      <c r="M461" s="55">
        <v>1095</v>
      </c>
      <c r="N461" s="55">
        <v>1460</v>
      </c>
      <c r="O461" s="55">
        <v>1825</v>
      </c>
      <c r="P461" s="55">
        <v>2190</v>
      </c>
      <c r="Q461" s="57">
        <v>2.3290384453705478E-4</v>
      </c>
      <c r="R461" s="58">
        <v>1450.3165341428264</v>
      </c>
      <c r="S461" s="58">
        <v>1332.1203604864222</v>
      </c>
      <c r="T461" s="58">
        <v>1223.5567981518432</v>
      </c>
      <c r="U461" s="58">
        <v>1123.8408200269</v>
      </c>
      <c r="V461" s="58">
        <v>1032.2513762062354</v>
      </c>
      <c r="W461" s="60">
        <v>948.12618005293871</v>
      </c>
      <c r="X461" s="59">
        <f t="shared" si="50"/>
        <v>2.3283049760000001</v>
      </c>
      <c r="Y461" s="59">
        <f t="shared" si="51"/>
        <v>2.1385555435210999</v>
      </c>
      <c r="Z461" s="59">
        <f t="shared" si="52"/>
        <v>1.964270084833091</v>
      </c>
      <c r="AA461" s="59">
        <f t="shared" si="53"/>
        <v>1.8041883353740114</v>
      </c>
      <c r="AB461" s="59">
        <f t="shared" si="54"/>
        <v>1.6571527381257452</v>
      </c>
      <c r="AC461" s="59">
        <f t="shared" si="55"/>
        <v>1.522100073276647</v>
      </c>
      <c r="AD461" s="59">
        <f t="shared" si="56"/>
        <v>1.3980537700399804</v>
      </c>
    </row>
    <row r="462" spans="1:30" x14ac:dyDescent="0.25">
      <c r="A462" s="52" t="s">
        <v>957</v>
      </c>
      <c r="B462" s="53">
        <v>40322</v>
      </c>
      <c r="C462" s="54">
        <v>4301350207</v>
      </c>
      <c r="D462" s="55">
        <v>366</v>
      </c>
      <c r="E462" s="55">
        <v>1587</v>
      </c>
      <c r="F462" s="55" t="s">
        <v>18</v>
      </c>
      <c r="G462" s="55" t="s">
        <v>32</v>
      </c>
      <c r="H462" s="55">
        <v>40.115549999999899</v>
      </c>
      <c r="I462" s="56">
        <v>-110.05535</v>
      </c>
      <c r="J462" s="54">
        <v>1587</v>
      </c>
      <c r="K462" s="55">
        <v>365</v>
      </c>
      <c r="L462" s="55">
        <v>730</v>
      </c>
      <c r="M462" s="55">
        <v>1095</v>
      </c>
      <c r="N462" s="55">
        <v>1460</v>
      </c>
      <c r="O462" s="55">
        <v>1825</v>
      </c>
      <c r="P462" s="55">
        <v>2190</v>
      </c>
      <c r="Q462" s="57">
        <v>2.3290384453705478E-4</v>
      </c>
      <c r="R462" s="58">
        <v>1457.6645596482999</v>
      </c>
      <c r="S462" s="58">
        <v>1338.8695453400583</v>
      </c>
      <c r="T462" s="58">
        <v>1229.7559459575523</v>
      </c>
      <c r="U462" s="58">
        <v>1129.5347570504689</v>
      </c>
      <c r="V462" s="58">
        <v>1037.4812755157034</v>
      </c>
      <c r="W462" s="60">
        <v>952.92985924256732</v>
      </c>
      <c r="X462" s="59">
        <f t="shared" si="50"/>
        <v>2.3401013279999998</v>
      </c>
      <c r="Y462" s="59">
        <f t="shared" si="51"/>
        <v>2.1493905304420426</v>
      </c>
      <c r="Z462" s="59">
        <f t="shared" si="52"/>
        <v>1.9742220548639109</v>
      </c>
      <c r="AA462" s="59">
        <f t="shared" si="53"/>
        <v>1.8133292515760329</v>
      </c>
      <c r="AB462" s="59">
        <f t="shared" si="54"/>
        <v>1.6655486988002266</v>
      </c>
      <c r="AC462" s="59">
        <f t="shared" si="55"/>
        <v>1.5298117899240273</v>
      </c>
      <c r="AD462" s="59">
        <f t="shared" si="56"/>
        <v>1.4051370063669721</v>
      </c>
    </row>
    <row r="463" spans="1:30" x14ac:dyDescent="0.25">
      <c r="A463" s="52" t="s">
        <v>304</v>
      </c>
      <c r="B463" s="53">
        <v>36097</v>
      </c>
      <c r="C463" s="54">
        <v>4304733082</v>
      </c>
      <c r="D463" s="55">
        <v>358</v>
      </c>
      <c r="E463" s="55">
        <v>1589</v>
      </c>
      <c r="F463" s="55" t="s">
        <v>18</v>
      </c>
      <c r="G463" s="55" t="s">
        <v>19</v>
      </c>
      <c r="H463" s="55">
        <v>40.112220000000001</v>
      </c>
      <c r="I463" s="56">
        <v>-109.9722</v>
      </c>
      <c r="J463" s="54">
        <v>1589</v>
      </c>
      <c r="K463" s="55">
        <v>365</v>
      </c>
      <c r="L463" s="55">
        <v>730</v>
      </c>
      <c r="M463" s="55">
        <v>1095</v>
      </c>
      <c r="N463" s="55">
        <v>1460</v>
      </c>
      <c r="O463" s="55">
        <v>1825</v>
      </c>
      <c r="P463" s="55">
        <v>2190</v>
      </c>
      <c r="Q463" s="57">
        <v>2.3290384453705478E-4</v>
      </c>
      <c r="R463" s="58">
        <v>1459.5015660246684</v>
      </c>
      <c r="S463" s="58">
        <v>1340.5568415534672</v>
      </c>
      <c r="T463" s="58">
        <v>1231.3057329089795</v>
      </c>
      <c r="U463" s="58">
        <v>1130.9582413063611</v>
      </c>
      <c r="V463" s="58">
        <v>1038.7887503430702</v>
      </c>
      <c r="W463" s="60">
        <v>954.13077903997441</v>
      </c>
      <c r="X463" s="59">
        <f t="shared" si="50"/>
        <v>2.3430504160000001</v>
      </c>
      <c r="Y463" s="59">
        <f t="shared" si="51"/>
        <v>2.1520992771722787</v>
      </c>
      <c r="Z463" s="59">
        <f t="shared" si="52"/>
        <v>1.9767100473716157</v>
      </c>
      <c r="AA463" s="59">
        <f t="shared" si="53"/>
        <v>1.8156144806265382</v>
      </c>
      <c r="AB463" s="59">
        <f t="shared" si="54"/>
        <v>1.6676476889688467</v>
      </c>
      <c r="AC463" s="59">
        <f t="shared" si="55"/>
        <v>1.5317397190858721</v>
      </c>
      <c r="AD463" s="59">
        <f t="shared" si="56"/>
        <v>1.40690781544872</v>
      </c>
    </row>
    <row r="464" spans="1:30" x14ac:dyDescent="0.25">
      <c r="A464" s="52" t="s">
        <v>484</v>
      </c>
      <c r="B464" s="53">
        <v>39014</v>
      </c>
      <c r="C464" s="54">
        <v>4301332944</v>
      </c>
      <c r="D464" s="55">
        <v>366</v>
      </c>
      <c r="E464" s="55">
        <v>1589</v>
      </c>
      <c r="F464" s="55" t="s">
        <v>18</v>
      </c>
      <c r="G464" s="55" t="s">
        <v>32</v>
      </c>
      <c r="H464" s="55">
        <v>40.010840000000002</v>
      </c>
      <c r="I464" s="56">
        <v>-110.17398</v>
      </c>
      <c r="J464" s="54">
        <v>1589</v>
      </c>
      <c r="K464" s="55">
        <v>365</v>
      </c>
      <c r="L464" s="55">
        <v>730</v>
      </c>
      <c r="M464" s="55">
        <v>1095</v>
      </c>
      <c r="N464" s="55">
        <v>1460</v>
      </c>
      <c r="O464" s="55">
        <v>1825</v>
      </c>
      <c r="P464" s="55">
        <v>2190</v>
      </c>
      <c r="Q464" s="57">
        <v>2.3290384453705478E-4</v>
      </c>
      <c r="R464" s="58">
        <v>1459.5015660246684</v>
      </c>
      <c r="S464" s="58">
        <v>1340.5568415534672</v>
      </c>
      <c r="T464" s="58">
        <v>1231.3057329089795</v>
      </c>
      <c r="U464" s="58">
        <v>1130.9582413063611</v>
      </c>
      <c r="V464" s="58">
        <v>1038.7887503430702</v>
      </c>
      <c r="W464" s="60">
        <v>954.13077903997441</v>
      </c>
      <c r="X464" s="59">
        <f t="shared" si="50"/>
        <v>2.3430504160000001</v>
      </c>
      <c r="Y464" s="59">
        <f t="shared" si="51"/>
        <v>2.1520992771722787</v>
      </c>
      <c r="Z464" s="59">
        <f t="shared" si="52"/>
        <v>1.9767100473716157</v>
      </c>
      <c r="AA464" s="59">
        <f t="shared" si="53"/>
        <v>1.8156144806265382</v>
      </c>
      <c r="AB464" s="59">
        <f t="shared" si="54"/>
        <v>1.6676476889688467</v>
      </c>
      <c r="AC464" s="59">
        <f t="shared" si="55"/>
        <v>1.5317397190858721</v>
      </c>
      <c r="AD464" s="59">
        <f t="shared" si="56"/>
        <v>1.40690781544872</v>
      </c>
    </row>
    <row r="465" spans="1:30" x14ac:dyDescent="0.25">
      <c r="A465" s="52" t="s">
        <v>1647</v>
      </c>
      <c r="B465" s="53">
        <v>41201</v>
      </c>
      <c r="C465" s="54">
        <v>4301351089</v>
      </c>
      <c r="D465" s="55">
        <v>75</v>
      </c>
      <c r="E465" s="55">
        <v>1593</v>
      </c>
      <c r="F465" s="55" t="s">
        <v>18</v>
      </c>
      <c r="G465" s="55" t="s">
        <v>32</v>
      </c>
      <c r="H465" s="55">
        <v>40.03246</v>
      </c>
      <c r="I465" s="56">
        <v>-110.17254</v>
      </c>
      <c r="J465" s="54">
        <v>1593</v>
      </c>
      <c r="K465" s="55">
        <v>365</v>
      </c>
      <c r="L465" s="55">
        <v>730</v>
      </c>
      <c r="M465" s="55">
        <v>1095</v>
      </c>
      <c r="N465" s="55">
        <v>1460</v>
      </c>
      <c r="O465" s="55">
        <v>1825</v>
      </c>
      <c r="P465" s="55">
        <v>2190</v>
      </c>
      <c r="Q465" s="57">
        <v>2.3290384453705478E-4</v>
      </c>
      <c r="R465" s="58">
        <v>1463.175578777405</v>
      </c>
      <c r="S465" s="58">
        <v>1343.9314339802852</v>
      </c>
      <c r="T465" s="58">
        <v>1234.4053068118342</v>
      </c>
      <c r="U465" s="58">
        <v>1133.8052098181454</v>
      </c>
      <c r="V465" s="58">
        <v>1041.4036999978043</v>
      </c>
      <c r="W465" s="60">
        <v>956.53261863478872</v>
      </c>
      <c r="X465" s="59">
        <f t="shared" si="50"/>
        <v>2.3489485919999997</v>
      </c>
      <c r="Y465" s="59">
        <f t="shared" si="51"/>
        <v>2.1575167706327498</v>
      </c>
      <c r="Z465" s="59">
        <f t="shared" si="52"/>
        <v>1.9816860323870256</v>
      </c>
      <c r="AA465" s="59">
        <f t="shared" si="53"/>
        <v>1.8201849387275491</v>
      </c>
      <c r="AB465" s="59">
        <f t="shared" si="54"/>
        <v>1.6718456693060872</v>
      </c>
      <c r="AC465" s="59">
        <f t="shared" si="55"/>
        <v>1.5355955774095624</v>
      </c>
      <c r="AD465" s="59">
        <f t="shared" si="56"/>
        <v>1.4104494336122158</v>
      </c>
    </row>
    <row r="466" spans="1:30" x14ac:dyDescent="0.25">
      <c r="A466" s="52" t="s">
        <v>1225</v>
      </c>
      <c r="B466" s="53">
        <v>40614</v>
      </c>
      <c r="C466" s="54">
        <v>4301350353</v>
      </c>
      <c r="D466" s="55">
        <v>293</v>
      </c>
      <c r="E466" s="55">
        <v>1599</v>
      </c>
      <c r="F466" s="55" t="s">
        <v>18</v>
      </c>
      <c r="G466" s="55" t="s">
        <v>32</v>
      </c>
      <c r="H466" s="55">
        <v>40.15117</v>
      </c>
      <c r="I466" s="56">
        <v>-110.15448000000001</v>
      </c>
      <c r="J466" s="54">
        <v>1599</v>
      </c>
      <c r="K466" s="55">
        <v>365</v>
      </c>
      <c r="L466" s="55">
        <v>730</v>
      </c>
      <c r="M466" s="55">
        <v>1095</v>
      </c>
      <c r="N466" s="55">
        <v>1460</v>
      </c>
      <c r="O466" s="55">
        <v>1825</v>
      </c>
      <c r="P466" s="55">
        <v>2190</v>
      </c>
      <c r="Q466" s="57">
        <v>2.3290384453705478E-4</v>
      </c>
      <c r="R466" s="58">
        <v>1468.6865979065101</v>
      </c>
      <c r="S466" s="58">
        <v>1348.9933226205123</v>
      </c>
      <c r="T466" s="58">
        <v>1239.0546676661161</v>
      </c>
      <c r="U466" s="58">
        <v>1138.0756625858221</v>
      </c>
      <c r="V466" s="58">
        <v>1045.3261244799053</v>
      </c>
      <c r="W466" s="60">
        <v>960.13537802701012</v>
      </c>
      <c r="X466" s="59">
        <f t="shared" si="50"/>
        <v>2.3577958560000001</v>
      </c>
      <c r="Y466" s="59">
        <f t="shared" si="51"/>
        <v>2.165643010823457</v>
      </c>
      <c r="Z466" s="59">
        <f t="shared" si="52"/>
        <v>1.9891500099101407</v>
      </c>
      <c r="AA466" s="59">
        <f t="shared" si="53"/>
        <v>1.8270406258790655</v>
      </c>
      <c r="AB466" s="59">
        <f t="shared" si="54"/>
        <v>1.6781426398119483</v>
      </c>
      <c r="AC466" s="59">
        <f t="shared" si="55"/>
        <v>1.5413793648950973</v>
      </c>
      <c r="AD466" s="59">
        <f t="shared" si="56"/>
        <v>1.4157618608574596</v>
      </c>
    </row>
    <row r="467" spans="1:30" x14ac:dyDescent="0.25">
      <c r="A467" s="52" t="s">
        <v>349</v>
      </c>
      <c r="B467" s="53">
        <v>37498</v>
      </c>
      <c r="C467" s="54">
        <v>4301332220</v>
      </c>
      <c r="D467" s="55">
        <v>308</v>
      </c>
      <c r="E467" s="55">
        <v>1606</v>
      </c>
      <c r="F467" s="55" t="s">
        <v>18</v>
      </c>
      <c r="G467" s="55" t="s">
        <v>32</v>
      </c>
      <c r="H467" s="55">
        <v>40.080399999999898</v>
      </c>
      <c r="I467" s="56">
        <v>-110.140829999999</v>
      </c>
      <c r="J467" s="54">
        <v>1606</v>
      </c>
      <c r="K467" s="55">
        <v>365</v>
      </c>
      <c r="L467" s="55">
        <v>730</v>
      </c>
      <c r="M467" s="55">
        <v>1095</v>
      </c>
      <c r="N467" s="55">
        <v>1460</v>
      </c>
      <c r="O467" s="55">
        <v>1825</v>
      </c>
      <c r="P467" s="55">
        <v>2190</v>
      </c>
      <c r="Q467" s="57">
        <v>2.3290384453705478E-4</v>
      </c>
      <c r="R467" s="58">
        <v>1475.1161202237995</v>
      </c>
      <c r="S467" s="58">
        <v>1354.8988593674439</v>
      </c>
      <c r="T467" s="58">
        <v>1244.4789219961115</v>
      </c>
      <c r="U467" s="58">
        <v>1143.0578574814449</v>
      </c>
      <c r="V467" s="58">
        <v>1049.9022863756895</v>
      </c>
      <c r="W467" s="60">
        <v>964.33859731793518</v>
      </c>
      <c r="X467" s="59">
        <f t="shared" si="50"/>
        <v>2.3681176640000001</v>
      </c>
      <c r="Y467" s="59">
        <f t="shared" si="51"/>
        <v>2.1751236243792822</v>
      </c>
      <c r="Z467" s="59">
        <f t="shared" si="52"/>
        <v>1.9978579836871082</v>
      </c>
      <c r="AA467" s="59">
        <f t="shared" si="53"/>
        <v>1.8350389275558341</v>
      </c>
      <c r="AB467" s="59">
        <f t="shared" si="54"/>
        <v>1.6854891054021197</v>
      </c>
      <c r="AC467" s="59">
        <f t="shared" si="55"/>
        <v>1.5481271169615547</v>
      </c>
      <c r="AD467" s="59">
        <f t="shared" si="56"/>
        <v>1.4219596926435774</v>
      </c>
    </row>
    <row r="468" spans="1:30" x14ac:dyDescent="0.25">
      <c r="A468" s="52" t="s">
        <v>588</v>
      </c>
      <c r="B468" s="53">
        <v>39293</v>
      </c>
      <c r="C468" s="54">
        <v>4301333142</v>
      </c>
      <c r="D468" s="55">
        <v>302</v>
      </c>
      <c r="E468" s="55">
        <v>1611</v>
      </c>
      <c r="F468" s="55" t="s">
        <v>18</v>
      </c>
      <c r="G468" s="55" t="s">
        <v>32</v>
      </c>
      <c r="H468" s="55">
        <v>40.011310000000002</v>
      </c>
      <c r="I468" s="56">
        <v>-110.13131</v>
      </c>
      <c r="J468" s="54">
        <v>1611</v>
      </c>
      <c r="K468" s="55">
        <v>365</v>
      </c>
      <c r="L468" s="55">
        <v>730</v>
      </c>
      <c r="M468" s="55">
        <v>1095</v>
      </c>
      <c r="N468" s="55">
        <v>1460</v>
      </c>
      <c r="O468" s="55">
        <v>1825</v>
      </c>
      <c r="P468" s="55">
        <v>2190</v>
      </c>
      <c r="Q468" s="57">
        <v>2.3290384453705478E-4</v>
      </c>
      <c r="R468" s="58">
        <v>1479.7086361647205</v>
      </c>
      <c r="S468" s="58">
        <v>1359.1170999009664</v>
      </c>
      <c r="T468" s="58">
        <v>1248.3533893746796</v>
      </c>
      <c r="U468" s="58">
        <v>1146.6165681211753</v>
      </c>
      <c r="V468" s="58">
        <v>1053.1709734441072</v>
      </c>
      <c r="W468" s="60">
        <v>967.34089681145304</v>
      </c>
      <c r="X468" s="59">
        <f t="shared" si="50"/>
        <v>2.3754903839999999</v>
      </c>
      <c r="Y468" s="59">
        <f t="shared" si="51"/>
        <v>2.1818954912048714</v>
      </c>
      <c r="Z468" s="59">
        <f t="shared" si="52"/>
        <v>2.0040779649563705</v>
      </c>
      <c r="AA468" s="59">
        <f t="shared" si="53"/>
        <v>1.8407520001820976</v>
      </c>
      <c r="AB468" s="59">
        <f t="shared" si="54"/>
        <v>1.6907365808236703</v>
      </c>
      <c r="AC468" s="59">
        <f t="shared" si="55"/>
        <v>1.5529469398661675</v>
      </c>
      <c r="AD468" s="59">
        <f t="shared" si="56"/>
        <v>1.4263867153479473</v>
      </c>
    </row>
    <row r="469" spans="1:30" x14ac:dyDescent="0.25">
      <c r="A469" s="52" t="s">
        <v>584</v>
      </c>
      <c r="B469" s="53">
        <v>39288</v>
      </c>
      <c r="C469" s="54">
        <v>4301333066</v>
      </c>
      <c r="D469" s="55">
        <v>274</v>
      </c>
      <c r="E469" s="55">
        <v>1614</v>
      </c>
      <c r="F469" s="55" t="s">
        <v>18</v>
      </c>
      <c r="G469" s="55" t="s">
        <v>32</v>
      </c>
      <c r="H469" s="55">
        <v>40.021839999999898</v>
      </c>
      <c r="I469" s="56">
        <v>-110.136129999999</v>
      </c>
      <c r="J469" s="54">
        <v>1614</v>
      </c>
      <c r="K469" s="55">
        <v>365</v>
      </c>
      <c r="L469" s="55">
        <v>730</v>
      </c>
      <c r="M469" s="55">
        <v>1095</v>
      </c>
      <c r="N469" s="55">
        <v>1460</v>
      </c>
      <c r="O469" s="55">
        <v>1825</v>
      </c>
      <c r="P469" s="55">
        <v>2190</v>
      </c>
      <c r="Q469" s="57">
        <v>2.3290384453705478E-4</v>
      </c>
      <c r="R469" s="58">
        <v>1482.464145729273</v>
      </c>
      <c r="S469" s="58">
        <v>1361.64804422108</v>
      </c>
      <c r="T469" s="58">
        <v>1250.6780698018206</v>
      </c>
      <c r="U469" s="58">
        <v>1148.7517945050138</v>
      </c>
      <c r="V469" s="58">
        <v>1055.1321856851575</v>
      </c>
      <c r="W469" s="60">
        <v>969.14227650756368</v>
      </c>
      <c r="X469" s="59">
        <f t="shared" si="50"/>
        <v>2.3799140159999999</v>
      </c>
      <c r="Y469" s="59">
        <f t="shared" si="51"/>
        <v>2.185958611300225</v>
      </c>
      <c r="Z469" s="59">
        <f t="shared" si="52"/>
        <v>2.0078099537179281</v>
      </c>
      <c r="AA469" s="59">
        <f t="shared" si="53"/>
        <v>1.8441798437578556</v>
      </c>
      <c r="AB469" s="59">
        <f t="shared" si="54"/>
        <v>1.6938850660766009</v>
      </c>
      <c r="AC469" s="59">
        <f t="shared" si="55"/>
        <v>1.5558388336089348</v>
      </c>
      <c r="AD469" s="59">
        <f t="shared" si="56"/>
        <v>1.4290429289705688</v>
      </c>
    </row>
    <row r="470" spans="1:30" x14ac:dyDescent="0.25">
      <c r="A470" s="52" t="s">
        <v>480</v>
      </c>
      <c r="B470" s="53">
        <v>39003</v>
      </c>
      <c r="C470" s="54">
        <v>4301333037</v>
      </c>
      <c r="D470" s="55">
        <v>283</v>
      </c>
      <c r="E470" s="55">
        <v>1616</v>
      </c>
      <c r="F470" s="55" t="s">
        <v>18</v>
      </c>
      <c r="G470" s="55" t="s">
        <v>32</v>
      </c>
      <c r="H470" s="55">
        <v>40.025799999999897</v>
      </c>
      <c r="I470" s="56">
        <v>-110.14081</v>
      </c>
      <c r="J470" s="54">
        <v>1616</v>
      </c>
      <c r="K470" s="55">
        <v>365</v>
      </c>
      <c r="L470" s="55">
        <v>730</v>
      </c>
      <c r="M470" s="55">
        <v>1095</v>
      </c>
      <c r="N470" s="55">
        <v>1460</v>
      </c>
      <c r="O470" s="55">
        <v>1825</v>
      </c>
      <c r="P470" s="55">
        <v>2190</v>
      </c>
      <c r="Q470" s="57">
        <v>2.3290384453705478E-4</v>
      </c>
      <c r="R470" s="58">
        <v>1484.3011521056412</v>
      </c>
      <c r="S470" s="58">
        <v>1363.3353404344889</v>
      </c>
      <c r="T470" s="58">
        <v>1252.227856753248</v>
      </c>
      <c r="U470" s="58">
        <v>1150.1752787609059</v>
      </c>
      <c r="V470" s="58">
        <v>1056.4396605125246</v>
      </c>
      <c r="W470" s="60">
        <v>970.34319630497089</v>
      </c>
      <c r="X470" s="59">
        <f t="shared" si="50"/>
        <v>2.3828631040000001</v>
      </c>
      <c r="Y470" s="59">
        <f t="shared" si="51"/>
        <v>2.1886673580304605</v>
      </c>
      <c r="Z470" s="59">
        <f t="shared" si="52"/>
        <v>2.010297946225633</v>
      </c>
      <c r="AA470" s="59">
        <f t="shared" si="53"/>
        <v>1.8464650728083614</v>
      </c>
      <c r="AB470" s="59">
        <f t="shared" si="54"/>
        <v>1.6959840562452213</v>
      </c>
      <c r="AC470" s="59">
        <f t="shared" si="55"/>
        <v>1.5577667627707801</v>
      </c>
      <c r="AD470" s="59">
        <f t="shared" si="56"/>
        <v>1.4308137380523169</v>
      </c>
    </row>
    <row r="471" spans="1:30" x14ac:dyDescent="0.25">
      <c r="A471" s="52" t="s">
        <v>271</v>
      </c>
      <c r="B471" s="53">
        <v>35000</v>
      </c>
      <c r="C471" s="54">
        <v>4301331517</v>
      </c>
      <c r="D471" s="55">
        <v>311</v>
      </c>
      <c r="E471" s="55">
        <v>1619</v>
      </c>
      <c r="F471" s="55" t="s">
        <v>18</v>
      </c>
      <c r="G471" s="55" t="s">
        <v>32</v>
      </c>
      <c r="H471" s="55">
        <v>40.082970000000003</v>
      </c>
      <c r="I471" s="56">
        <v>-110.07952</v>
      </c>
      <c r="J471" s="54">
        <v>1619</v>
      </c>
      <c r="K471" s="55">
        <v>365</v>
      </c>
      <c r="L471" s="55">
        <v>730</v>
      </c>
      <c r="M471" s="55">
        <v>1095</v>
      </c>
      <c r="N471" s="55">
        <v>1460</v>
      </c>
      <c r="O471" s="55">
        <v>1825</v>
      </c>
      <c r="P471" s="55">
        <v>2190</v>
      </c>
      <c r="Q471" s="57">
        <v>2.3290384453705478E-4</v>
      </c>
      <c r="R471" s="58">
        <v>1487.0566616701938</v>
      </c>
      <c r="S471" s="58">
        <v>1365.8662847546025</v>
      </c>
      <c r="T471" s="58">
        <v>1254.552537180389</v>
      </c>
      <c r="U471" s="58">
        <v>1152.3105051447442</v>
      </c>
      <c r="V471" s="58">
        <v>1058.400872753575</v>
      </c>
      <c r="W471" s="60">
        <v>972.14457600108153</v>
      </c>
      <c r="X471" s="59">
        <f t="shared" si="50"/>
        <v>2.3872867360000001</v>
      </c>
      <c r="Y471" s="59">
        <f t="shared" si="51"/>
        <v>2.1927304781258141</v>
      </c>
      <c r="Z471" s="59">
        <f t="shared" si="52"/>
        <v>2.0140299349871906</v>
      </c>
      <c r="AA471" s="59">
        <f t="shared" si="53"/>
        <v>1.8498929163841193</v>
      </c>
      <c r="AB471" s="59">
        <f t="shared" si="54"/>
        <v>1.6991325414981515</v>
      </c>
      <c r="AC471" s="59">
        <f t="shared" si="55"/>
        <v>1.5606586565135474</v>
      </c>
      <c r="AD471" s="59">
        <f t="shared" si="56"/>
        <v>1.4334699516749387</v>
      </c>
    </row>
    <row r="472" spans="1:30" x14ac:dyDescent="0.25">
      <c r="A472" s="52" t="s">
        <v>714</v>
      </c>
      <c r="B472" s="53">
        <v>39703</v>
      </c>
      <c r="C472" s="54">
        <v>4301333765</v>
      </c>
      <c r="D472" s="55">
        <v>362</v>
      </c>
      <c r="E472" s="55">
        <v>1619</v>
      </c>
      <c r="F472" s="55" t="s">
        <v>18</v>
      </c>
      <c r="G472" s="55" t="s">
        <v>32</v>
      </c>
      <c r="H472" s="55">
        <v>40.043439999999897</v>
      </c>
      <c r="I472" s="56">
        <v>-110.103089999999</v>
      </c>
      <c r="J472" s="54">
        <v>1619</v>
      </c>
      <c r="K472" s="55">
        <v>365</v>
      </c>
      <c r="L472" s="55">
        <v>730</v>
      </c>
      <c r="M472" s="55">
        <v>1095</v>
      </c>
      <c r="N472" s="55">
        <v>1460</v>
      </c>
      <c r="O472" s="55">
        <v>1825</v>
      </c>
      <c r="P472" s="55">
        <v>2190</v>
      </c>
      <c r="Q472" s="57">
        <v>2.3290384453705478E-4</v>
      </c>
      <c r="R472" s="58">
        <v>1487.0566616701938</v>
      </c>
      <c r="S472" s="58">
        <v>1365.8662847546025</v>
      </c>
      <c r="T472" s="58">
        <v>1254.552537180389</v>
      </c>
      <c r="U472" s="58">
        <v>1152.3105051447442</v>
      </c>
      <c r="V472" s="58">
        <v>1058.400872753575</v>
      </c>
      <c r="W472" s="60">
        <v>972.14457600108153</v>
      </c>
      <c r="X472" s="59">
        <f t="shared" si="50"/>
        <v>2.3872867360000001</v>
      </c>
      <c r="Y472" s="59">
        <f t="shared" si="51"/>
        <v>2.1927304781258141</v>
      </c>
      <c r="Z472" s="59">
        <f t="shared" si="52"/>
        <v>2.0140299349871906</v>
      </c>
      <c r="AA472" s="59">
        <f t="shared" si="53"/>
        <v>1.8498929163841193</v>
      </c>
      <c r="AB472" s="59">
        <f t="shared" si="54"/>
        <v>1.6991325414981515</v>
      </c>
      <c r="AC472" s="59">
        <f t="shared" si="55"/>
        <v>1.5606586565135474</v>
      </c>
      <c r="AD472" s="59">
        <f t="shared" si="56"/>
        <v>1.4334699516749387</v>
      </c>
    </row>
    <row r="473" spans="1:30" x14ac:dyDescent="0.25">
      <c r="A473" s="52" t="s">
        <v>1085</v>
      </c>
      <c r="B473" s="53">
        <v>40464</v>
      </c>
      <c r="C473" s="54">
        <v>4301350045</v>
      </c>
      <c r="D473" s="55">
        <v>334</v>
      </c>
      <c r="E473" s="55">
        <v>1620</v>
      </c>
      <c r="F473" s="55" t="s">
        <v>18</v>
      </c>
      <c r="G473" s="55" t="s">
        <v>32</v>
      </c>
      <c r="H473" s="55">
        <v>40.086739999999899</v>
      </c>
      <c r="I473" s="56">
        <v>-110.17773</v>
      </c>
      <c r="J473" s="54">
        <v>1620</v>
      </c>
      <c r="K473" s="55">
        <v>365</v>
      </c>
      <c r="L473" s="55">
        <v>730</v>
      </c>
      <c r="M473" s="55">
        <v>1095</v>
      </c>
      <c r="N473" s="55">
        <v>1460</v>
      </c>
      <c r="O473" s="55">
        <v>1825</v>
      </c>
      <c r="P473" s="55">
        <v>2190</v>
      </c>
      <c r="Q473" s="57">
        <v>2.3290384453705478E-4</v>
      </c>
      <c r="R473" s="58">
        <v>1487.9751648583781</v>
      </c>
      <c r="S473" s="58">
        <v>1366.7099328613069</v>
      </c>
      <c r="T473" s="58">
        <v>1255.3274306561025</v>
      </c>
      <c r="U473" s="58">
        <v>1153.0222472726903</v>
      </c>
      <c r="V473" s="58">
        <v>1059.0546101672585</v>
      </c>
      <c r="W473" s="60">
        <v>972.74503589978519</v>
      </c>
      <c r="X473" s="59">
        <f t="shared" si="50"/>
        <v>2.3887612799999998</v>
      </c>
      <c r="Y473" s="59">
        <f t="shared" si="51"/>
        <v>2.1940848514909321</v>
      </c>
      <c r="Z473" s="59">
        <f t="shared" si="52"/>
        <v>2.015273931241043</v>
      </c>
      <c r="AA473" s="59">
        <f t="shared" si="53"/>
        <v>1.851035530909372</v>
      </c>
      <c r="AB473" s="59">
        <f t="shared" si="54"/>
        <v>1.7001820365824618</v>
      </c>
      <c r="AC473" s="59">
        <f t="shared" si="55"/>
        <v>1.5616226210944699</v>
      </c>
      <c r="AD473" s="59">
        <f t="shared" si="56"/>
        <v>1.4343553562158129</v>
      </c>
    </row>
    <row r="474" spans="1:30" x14ac:dyDescent="0.25">
      <c r="A474" s="52" t="s">
        <v>735</v>
      </c>
      <c r="B474" s="53">
        <v>39769</v>
      </c>
      <c r="C474" s="54">
        <v>4301333742</v>
      </c>
      <c r="D474" s="55">
        <v>364</v>
      </c>
      <c r="E474" s="55">
        <v>1623</v>
      </c>
      <c r="F474" s="55" t="s">
        <v>18</v>
      </c>
      <c r="G474" s="55" t="s">
        <v>32</v>
      </c>
      <c r="H474" s="55">
        <v>40.117939999999898</v>
      </c>
      <c r="I474" s="56">
        <v>-110.0586</v>
      </c>
      <c r="J474" s="54">
        <v>1623</v>
      </c>
      <c r="K474" s="55">
        <v>365</v>
      </c>
      <c r="L474" s="55">
        <v>730</v>
      </c>
      <c r="M474" s="55">
        <v>1095</v>
      </c>
      <c r="N474" s="55">
        <v>1460</v>
      </c>
      <c r="O474" s="55">
        <v>1825</v>
      </c>
      <c r="P474" s="55">
        <v>2190</v>
      </c>
      <c r="Q474" s="57">
        <v>2.3290384453705478E-4</v>
      </c>
      <c r="R474" s="58">
        <v>1490.7306744229306</v>
      </c>
      <c r="S474" s="58">
        <v>1369.2408771814205</v>
      </c>
      <c r="T474" s="58">
        <v>1257.6521110832434</v>
      </c>
      <c r="U474" s="58">
        <v>1155.1574736565287</v>
      </c>
      <c r="V474" s="58">
        <v>1061.0158224083091</v>
      </c>
      <c r="W474" s="60">
        <v>974.54641559589584</v>
      </c>
      <c r="X474" s="59">
        <f t="shared" si="50"/>
        <v>2.3931849119999997</v>
      </c>
      <c r="Y474" s="59">
        <f t="shared" si="51"/>
        <v>2.1981479715862857</v>
      </c>
      <c r="Z474" s="59">
        <f t="shared" si="52"/>
        <v>2.0190059200026003</v>
      </c>
      <c r="AA474" s="59">
        <f t="shared" si="53"/>
        <v>1.85446337448513</v>
      </c>
      <c r="AB474" s="59">
        <f t="shared" si="54"/>
        <v>1.7033305218353925</v>
      </c>
      <c r="AC474" s="59">
        <f t="shared" si="55"/>
        <v>1.5645145148372377</v>
      </c>
      <c r="AD474" s="59">
        <f t="shared" si="56"/>
        <v>1.4370115698384345</v>
      </c>
    </row>
    <row r="475" spans="1:30" x14ac:dyDescent="0.25">
      <c r="A475" s="52" t="s">
        <v>628</v>
      </c>
      <c r="B475" s="53">
        <v>39407</v>
      </c>
      <c r="C475" s="54">
        <v>4301333084</v>
      </c>
      <c r="D475" s="55">
        <v>255</v>
      </c>
      <c r="E475" s="55">
        <v>1628</v>
      </c>
      <c r="F475" s="55" t="s">
        <v>18</v>
      </c>
      <c r="G475" s="55" t="s">
        <v>32</v>
      </c>
      <c r="H475" s="55">
        <v>40.021650000000001</v>
      </c>
      <c r="I475" s="56">
        <v>-110.06982000000001</v>
      </c>
      <c r="J475" s="54">
        <v>1628</v>
      </c>
      <c r="K475" s="55">
        <v>365</v>
      </c>
      <c r="L475" s="55">
        <v>730</v>
      </c>
      <c r="M475" s="55">
        <v>1095</v>
      </c>
      <c r="N475" s="55">
        <v>1460</v>
      </c>
      <c r="O475" s="55">
        <v>1825</v>
      </c>
      <c r="P475" s="55">
        <v>2190</v>
      </c>
      <c r="Q475" s="57">
        <v>2.3290384453705478E-4</v>
      </c>
      <c r="R475" s="58">
        <v>1495.3231903638516</v>
      </c>
      <c r="S475" s="58">
        <v>1373.4591177149432</v>
      </c>
      <c r="T475" s="58">
        <v>1261.5265784618116</v>
      </c>
      <c r="U475" s="58">
        <v>1158.7161842962591</v>
      </c>
      <c r="V475" s="58">
        <v>1064.2845094767265</v>
      </c>
      <c r="W475" s="60">
        <v>977.54871508941369</v>
      </c>
      <c r="X475" s="59">
        <f t="shared" si="50"/>
        <v>2.4005576319999999</v>
      </c>
      <c r="Y475" s="59">
        <f t="shared" si="51"/>
        <v>2.2049198384118753</v>
      </c>
      <c r="Z475" s="59">
        <f t="shared" si="52"/>
        <v>2.0252259012718632</v>
      </c>
      <c r="AA475" s="59">
        <f t="shared" si="53"/>
        <v>1.8601764471113935</v>
      </c>
      <c r="AB475" s="59">
        <f t="shared" si="54"/>
        <v>1.708577997256943</v>
      </c>
      <c r="AC475" s="59">
        <f t="shared" si="55"/>
        <v>1.56933433774185</v>
      </c>
      <c r="AD475" s="59">
        <f t="shared" si="56"/>
        <v>1.4414385925428044</v>
      </c>
    </row>
    <row r="476" spans="1:30" x14ac:dyDescent="0.25">
      <c r="A476" s="52" t="s">
        <v>485</v>
      </c>
      <c r="B476" s="53">
        <v>39022</v>
      </c>
      <c r="C476" s="54">
        <v>4301333032</v>
      </c>
      <c r="D476" s="55">
        <v>366</v>
      </c>
      <c r="E476" s="55">
        <v>1629</v>
      </c>
      <c r="F476" s="55" t="s">
        <v>18</v>
      </c>
      <c r="G476" s="55" t="s">
        <v>32</v>
      </c>
      <c r="H476" s="55">
        <v>40.029319999999899</v>
      </c>
      <c r="I476" s="56">
        <v>-110.13609</v>
      </c>
      <c r="J476" s="54">
        <v>1629</v>
      </c>
      <c r="K476" s="55">
        <v>365</v>
      </c>
      <c r="L476" s="55">
        <v>730</v>
      </c>
      <c r="M476" s="55">
        <v>1095</v>
      </c>
      <c r="N476" s="55">
        <v>1460</v>
      </c>
      <c r="O476" s="55">
        <v>1825</v>
      </c>
      <c r="P476" s="55">
        <v>2190</v>
      </c>
      <c r="Q476" s="57">
        <v>2.3290384453705478E-4</v>
      </c>
      <c r="R476" s="58">
        <v>1496.2416935520357</v>
      </c>
      <c r="S476" s="58">
        <v>1374.3027658216477</v>
      </c>
      <c r="T476" s="58">
        <v>1262.3014719375253</v>
      </c>
      <c r="U476" s="58">
        <v>1159.4279264242052</v>
      </c>
      <c r="V476" s="58">
        <v>1064.93824689041</v>
      </c>
      <c r="W476" s="60">
        <v>978.14917498811724</v>
      </c>
      <c r="X476" s="59">
        <f t="shared" si="50"/>
        <v>2.4020321760000001</v>
      </c>
      <c r="Y476" s="59">
        <f t="shared" si="51"/>
        <v>2.2062742117769929</v>
      </c>
      <c r="Z476" s="59">
        <f t="shared" si="52"/>
        <v>2.0264698975257156</v>
      </c>
      <c r="AA476" s="59">
        <f t="shared" si="53"/>
        <v>1.8613190616366462</v>
      </c>
      <c r="AB476" s="59">
        <f t="shared" si="54"/>
        <v>1.7096274923412531</v>
      </c>
      <c r="AC476" s="59">
        <f t="shared" si="55"/>
        <v>1.5702983023227728</v>
      </c>
      <c r="AD476" s="59">
        <f t="shared" si="56"/>
        <v>1.4423239970836783</v>
      </c>
    </row>
    <row r="477" spans="1:30" x14ac:dyDescent="0.25">
      <c r="A477" s="52" t="s">
        <v>1004</v>
      </c>
      <c r="B477" s="53">
        <v>40378</v>
      </c>
      <c r="C477" s="54">
        <v>4304750987</v>
      </c>
      <c r="D477" s="55">
        <v>366</v>
      </c>
      <c r="E477" s="55">
        <v>1629</v>
      </c>
      <c r="F477" s="55" t="s">
        <v>18</v>
      </c>
      <c r="G477" s="55" t="s">
        <v>19</v>
      </c>
      <c r="H477" s="55">
        <v>40.12585</v>
      </c>
      <c r="I477" s="56">
        <v>-109.94229</v>
      </c>
      <c r="J477" s="54">
        <v>1629</v>
      </c>
      <c r="K477" s="55">
        <v>365</v>
      </c>
      <c r="L477" s="55">
        <v>730</v>
      </c>
      <c r="M477" s="55">
        <v>1095</v>
      </c>
      <c r="N477" s="55">
        <v>1460</v>
      </c>
      <c r="O477" s="55">
        <v>1825</v>
      </c>
      <c r="P477" s="55">
        <v>2190</v>
      </c>
      <c r="Q477" s="57">
        <v>2.3290384453705478E-4</v>
      </c>
      <c r="R477" s="58">
        <v>1496.2416935520357</v>
      </c>
      <c r="S477" s="58">
        <v>1374.3027658216477</v>
      </c>
      <c r="T477" s="58">
        <v>1262.3014719375253</v>
      </c>
      <c r="U477" s="58">
        <v>1159.4279264242052</v>
      </c>
      <c r="V477" s="58">
        <v>1064.93824689041</v>
      </c>
      <c r="W477" s="60">
        <v>978.14917498811724</v>
      </c>
      <c r="X477" s="59">
        <f t="shared" si="50"/>
        <v>2.4020321760000001</v>
      </c>
      <c r="Y477" s="59">
        <f t="shared" si="51"/>
        <v>2.2062742117769929</v>
      </c>
      <c r="Z477" s="59">
        <f t="shared" si="52"/>
        <v>2.0264698975257156</v>
      </c>
      <c r="AA477" s="59">
        <f t="shared" si="53"/>
        <v>1.8613190616366462</v>
      </c>
      <c r="AB477" s="59">
        <f t="shared" si="54"/>
        <v>1.7096274923412531</v>
      </c>
      <c r="AC477" s="59">
        <f t="shared" si="55"/>
        <v>1.5702983023227728</v>
      </c>
      <c r="AD477" s="59">
        <f t="shared" si="56"/>
        <v>1.4423239970836783</v>
      </c>
    </row>
    <row r="478" spans="1:30" x14ac:dyDescent="0.25">
      <c r="A478" s="52" t="s">
        <v>674</v>
      </c>
      <c r="B478" s="53">
        <v>39566</v>
      </c>
      <c r="C478" s="54">
        <v>4301333345</v>
      </c>
      <c r="D478" s="55">
        <v>358</v>
      </c>
      <c r="E478" s="55">
        <v>1632</v>
      </c>
      <c r="F478" s="55" t="s">
        <v>18</v>
      </c>
      <c r="G478" s="55" t="s">
        <v>32</v>
      </c>
      <c r="H478" s="55">
        <v>40.010689999999897</v>
      </c>
      <c r="I478" s="56">
        <v>-110.05998</v>
      </c>
      <c r="J478" s="54">
        <v>1632</v>
      </c>
      <c r="K478" s="55">
        <v>365</v>
      </c>
      <c r="L478" s="55">
        <v>730</v>
      </c>
      <c r="M478" s="55">
        <v>1095</v>
      </c>
      <c r="N478" s="55">
        <v>1460</v>
      </c>
      <c r="O478" s="55">
        <v>1825</v>
      </c>
      <c r="P478" s="55">
        <v>2190</v>
      </c>
      <c r="Q478" s="57">
        <v>2.3290384453705478E-4</v>
      </c>
      <c r="R478" s="58">
        <v>1498.9972031165883</v>
      </c>
      <c r="S478" s="58">
        <v>1376.8337101417612</v>
      </c>
      <c r="T478" s="58">
        <v>1264.6261523646663</v>
      </c>
      <c r="U478" s="58">
        <v>1161.5631528080437</v>
      </c>
      <c r="V478" s="58">
        <v>1066.8994591314604</v>
      </c>
      <c r="W478" s="60">
        <v>979.950554684228</v>
      </c>
      <c r="X478" s="59">
        <f t="shared" si="50"/>
        <v>2.406455808</v>
      </c>
      <c r="Y478" s="59">
        <f t="shared" si="51"/>
        <v>2.2103373318723465</v>
      </c>
      <c r="Z478" s="59">
        <f t="shared" si="52"/>
        <v>2.0302018862872733</v>
      </c>
      <c r="AA478" s="59">
        <f t="shared" si="53"/>
        <v>1.8647469052124044</v>
      </c>
      <c r="AB478" s="59">
        <f t="shared" si="54"/>
        <v>1.712775977594184</v>
      </c>
      <c r="AC478" s="59">
        <f t="shared" si="55"/>
        <v>1.5731901960655401</v>
      </c>
      <c r="AD478" s="59">
        <f t="shared" si="56"/>
        <v>1.4449802107063003</v>
      </c>
    </row>
    <row r="479" spans="1:30" x14ac:dyDescent="0.25">
      <c r="A479" s="52" t="s">
        <v>478</v>
      </c>
      <c r="B479" s="53">
        <v>39000</v>
      </c>
      <c r="C479" s="54">
        <v>4301333029</v>
      </c>
      <c r="D479" s="55">
        <v>366</v>
      </c>
      <c r="E479" s="55">
        <v>1634</v>
      </c>
      <c r="F479" s="55" t="s">
        <v>18</v>
      </c>
      <c r="G479" s="55" t="s">
        <v>32</v>
      </c>
      <c r="H479" s="55">
        <v>40.036270000000002</v>
      </c>
      <c r="I479" s="56">
        <v>-110.14022</v>
      </c>
      <c r="J479" s="54">
        <v>1634</v>
      </c>
      <c r="K479" s="55">
        <v>365</v>
      </c>
      <c r="L479" s="55">
        <v>730</v>
      </c>
      <c r="M479" s="55">
        <v>1095</v>
      </c>
      <c r="N479" s="55">
        <v>1460</v>
      </c>
      <c r="O479" s="55">
        <v>1825</v>
      </c>
      <c r="P479" s="55">
        <v>2190</v>
      </c>
      <c r="Q479" s="57">
        <v>2.3290384453705478E-4</v>
      </c>
      <c r="R479" s="58">
        <v>1500.8342094929567</v>
      </c>
      <c r="S479" s="58">
        <v>1378.5210063551701</v>
      </c>
      <c r="T479" s="58">
        <v>1266.1759393160935</v>
      </c>
      <c r="U479" s="58">
        <v>1162.9866370639359</v>
      </c>
      <c r="V479" s="58">
        <v>1068.2069339588274</v>
      </c>
      <c r="W479" s="60">
        <v>981.1514744816352</v>
      </c>
      <c r="X479" s="59">
        <f t="shared" si="50"/>
        <v>2.4094048959999999</v>
      </c>
      <c r="Y479" s="59">
        <f t="shared" si="51"/>
        <v>2.2130460786025821</v>
      </c>
      <c r="Z479" s="59">
        <f t="shared" si="52"/>
        <v>2.0326898787949781</v>
      </c>
      <c r="AA479" s="59">
        <f t="shared" si="53"/>
        <v>1.8670321342629097</v>
      </c>
      <c r="AB479" s="59">
        <f t="shared" si="54"/>
        <v>1.7148749677628041</v>
      </c>
      <c r="AC479" s="59">
        <f t="shared" si="55"/>
        <v>1.5751181252273851</v>
      </c>
      <c r="AD479" s="59">
        <f t="shared" si="56"/>
        <v>1.4467510197880482</v>
      </c>
    </row>
    <row r="480" spans="1:30" x14ac:dyDescent="0.25">
      <c r="A480" s="52" t="s">
        <v>968</v>
      </c>
      <c r="B480" s="53">
        <v>40339</v>
      </c>
      <c r="C480" s="54">
        <v>4301350044</v>
      </c>
      <c r="D480" s="55">
        <v>366</v>
      </c>
      <c r="E480" s="55">
        <v>1635</v>
      </c>
      <c r="F480" s="55" t="s">
        <v>18</v>
      </c>
      <c r="G480" s="55" t="s">
        <v>32</v>
      </c>
      <c r="H480" s="55">
        <v>40.087020000000003</v>
      </c>
      <c r="I480" s="56">
        <v>-110.17401</v>
      </c>
      <c r="J480" s="54">
        <v>1635</v>
      </c>
      <c r="K480" s="55">
        <v>365</v>
      </c>
      <c r="L480" s="55">
        <v>730</v>
      </c>
      <c r="M480" s="55">
        <v>1095</v>
      </c>
      <c r="N480" s="55">
        <v>1460</v>
      </c>
      <c r="O480" s="55">
        <v>1825</v>
      </c>
      <c r="P480" s="55">
        <v>2190</v>
      </c>
      <c r="Q480" s="57">
        <v>2.3290384453705478E-4</v>
      </c>
      <c r="R480" s="58">
        <v>1501.7527126811408</v>
      </c>
      <c r="S480" s="58">
        <v>1379.3646544618746</v>
      </c>
      <c r="T480" s="58">
        <v>1266.9508327918072</v>
      </c>
      <c r="U480" s="58">
        <v>1163.6983791918819</v>
      </c>
      <c r="V480" s="58">
        <v>1068.860671372511</v>
      </c>
      <c r="W480" s="60">
        <v>981.75193438033875</v>
      </c>
      <c r="X480" s="59">
        <f t="shared" si="50"/>
        <v>2.41087944</v>
      </c>
      <c r="Y480" s="59">
        <f t="shared" si="51"/>
        <v>2.2144004519677001</v>
      </c>
      <c r="Z480" s="59">
        <f t="shared" si="52"/>
        <v>2.0339338750488305</v>
      </c>
      <c r="AA480" s="59">
        <f t="shared" si="53"/>
        <v>1.8681747487881626</v>
      </c>
      <c r="AB480" s="59">
        <f t="shared" si="54"/>
        <v>1.7159244628471142</v>
      </c>
      <c r="AC480" s="59">
        <f t="shared" si="55"/>
        <v>1.5760820898083077</v>
      </c>
      <c r="AD480" s="59">
        <f t="shared" si="56"/>
        <v>1.4476364243289221</v>
      </c>
    </row>
    <row r="481" spans="1:30" x14ac:dyDescent="0.25">
      <c r="A481" s="52" t="s">
        <v>1646</v>
      </c>
      <c r="B481" s="53">
        <v>41201</v>
      </c>
      <c r="C481" s="54">
        <v>4301351086</v>
      </c>
      <c r="D481" s="55">
        <v>74</v>
      </c>
      <c r="E481" s="55">
        <v>1637</v>
      </c>
      <c r="F481" s="55" t="s">
        <v>18</v>
      </c>
      <c r="G481" s="55" t="s">
        <v>32</v>
      </c>
      <c r="H481" s="55">
        <v>40.032499999999899</v>
      </c>
      <c r="I481" s="56">
        <v>-110.17261000000001</v>
      </c>
      <c r="J481" s="54">
        <v>1637</v>
      </c>
      <c r="K481" s="55">
        <v>365</v>
      </c>
      <c r="L481" s="55">
        <v>730</v>
      </c>
      <c r="M481" s="55">
        <v>1095</v>
      </c>
      <c r="N481" s="55">
        <v>1460</v>
      </c>
      <c r="O481" s="55">
        <v>1825</v>
      </c>
      <c r="P481" s="55">
        <v>2190</v>
      </c>
      <c r="Q481" s="57">
        <v>2.3290384453705478E-4</v>
      </c>
      <c r="R481" s="58">
        <v>1503.5897190575092</v>
      </c>
      <c r="S481" s="58">
        <v>1381.0519506752837</v>
      </c>
      <c r="T481" s="58">
        <v>1268.5006197432344</v>
      </c>
      <c r="U481" s="58">
        <v>1165.1218634477741</v>
      </c>
      <c r="V481" s="58">
        <v>1070.1681461998778</v>
      </c>
      <c r="W481" s="60">
        <v>982.95285417774585</v>
      </c>
      <c r="X481" s="59">
        <f t="shared" si="50"/>
        <v>2.4138285279999998</v>
      </c>
      <c r="Y481" s="59">
        <f t="shared" si="51"/>
        <v>2.2171091986979357</v>
      </c>
      <c r="Z481" s="59">
        <f t="shared" si="52"/>
        <v>2.0364218675565353</v>
      </c>
      <c r="AA481" s="59">
        <f t="shared" si="53"/>
        <v>1.8704599778386679</v>
      </c>
      <c r="AB481" s="59">
        <f t="shared" si="54"/>
        <v>1.7180234530157346</v>
      </c>
      <c r="AC481" s="59">
        <f t="shared" si="55"/>
        <v>1.5780100189701525</v>
      </c>
      <c r="AD481" s="59">
        <f t="shared" si="56"/>
        <v>1.44940723341067</v>
      </c>
    </row>
    <row r="482" spans="1:30" x14ac:dyDescent="0.25">
      <c r="A482" s="52" t="s">
        <v>1039</v>
      </c>
      <c r="B482" s="53">
        <v>40417</v>
      </c>
      <c r="C482" s="54">
        <v>4301334293</v>
      </c>
      <c r="D482" s="55">
        <v>348</v>
      </c>
      <c r="E482" s="55">
        <v>1644</v>
      </c>
      <c r="F482" s="55" t="s">
        <v>18</v>
      </c>
      <c r="G482" s="55" t="s">
        <v>32</v>
      </c>
      <c r="H482" s="55">
        <v>40.104529999999897</v>
      </c>
      <c r="I482" s="56">
        <v>-110.33489</v>
      </c>
      <c r="J482" s="54">
        <v>1644</v>
      </c>
      <c r="K482" s="55">
        <v>365</v>
      </c>
      <c r="L482" s="55">
        <v>730</v>
      </c>
      <c r="M482" s="55">
        <v>1095</v>
      </c>
      <c r="N482" s="55">
        <v>1460</v>
      </c>
      <c r="O482" s="55">
        <v>1825</v>
      </c>
      <c r="P482" s="55">
        <v>2190</v>
      </c>
      <c r="Q482" s="57">
        <v>2.3290384453705478E-4</v>
      </c>
      <c r="R482" s="58">
        <v>1510.0192413747984</v>
      </c>
      <c r="S482" s="58">
        <v>1386.9574874222153</v>
      </c>
      <c r="T482" s="58">
        <v>1273.9248740732301</v>
      </c>
      <c r="U482" s="58">
        <v>1170.1040583433969</v>
      </c>
      <c r="V482" s="58">
        <v>1074.7443080956623</v>
      </c>
      <c r="W482" s="60">
        <v>987.15607346867091</v>
      </c>
      <c r="X482" s="59">
        <f t="shared" si="50"/>
        <v>2.4241503359999999</v>
      </c>
      <c r="Y482" s="59">
        <f t="shared" si="51"/>
        <v>2.2265898122537608</v>
      </c>
      <c r="Z482" s="59">
        <f t="shared" si="52"/>
        <v>2.0451298413335031</v>
      </c>
      <c r="AA482" s="59">
        <f t="shared" si="53"/>
        <v>1.8784582795154368</v>
      </c>
      <c r="AB482" s="59">
        <f t="shared" si="54"/>
        <v>1.7253699186059057</v>
      </c>
      <c r="AC482" s="59">
        <f t="shared" si="55"/>
        <v>1.5847577710366101</v>
      </c>
      <c r="AD482" s="59">
        <f t="shared" si="56"/>
        <v>1.4556050651967878</v>
      </c>
    </row>
    <row r="483" spans="1:30" x14ac:dyDescent="0.25">
      <c r="A483" s="52" t="s">
        <v>312</v>
      </c>
      <c r="B483" s="53">
        <v>36559</v>
      </c>
      <c r="C483" s="54">
        <v>4301332118</v>
      </c>
      <c r="D483" s="55">
        <v>363</v>
      </c>
      <c r="E483" s="55">
        <v>1645</v>
      </c>
      <c r="F483" s="55" t="s">
        <v>18</v>
      </c>
      <c r="G483" s="55" t="s">
        <v>32</v>
      </c>
      <c r="H483" s="55">
        <v>40.064950000000003</v>
      </c>
      <c r="I483" s="56">
        <v>-110.18761000000001</v>
      </c>
      <c r="J483" s="54">
        <v>1645</v>
      </c>
      <c r="K483" s="55">
        <v>365</v>
      </c>
      <c r="L483" s="55">
        <v>730</v>
      </c>
      <c r="M483" s="55">
        <v>1095</v>
      </c>
      <c r="N483" s="55">
        <v>1460</v>
      </c>
      <c r="O483" s="55">
        <v>1825</v>
      </c>
      <c r="P483" s="55">
        <v>2190</v>
      </c>
      <c r="Q483" s="57">
        <v>2.3290384453705478E-4</v>
      </c>
      <c r="R483" s="58">
        <v>1510.9377445629827</v>
      </c>
      <c r="S483" s="58">
        <v>1387.8011355289198</v>
      </c>
      <c r="T483" s="58">
        <v>1274.6997675489436</v>
      </c>
      <c r="U483" s="58">
        <v>1170.815800471343</v>
      </c>
      <c r="V483" s="58">
        <v>1075.3980455093458</v>
      </c>
      <c r="W483" s="60">
        <v>987.75653336737446</v>
      </c>
      <c r="X483" s="59">
        <f t="shared" si="50"/>
        <v>2.42562488</v>
      </c>
      <c r="Y483" s="59">
        <f t="shared" si="51"/>
        <v>2.2279441856188789</v>
      </c>
      <c r="Z483" s="59">
        <f t="shared" si="52"/>
        <v>2.0463738375873555</v>
      </c>
      <c r="AA483" s="59">
        <f t="shared" si="53"/>
        <v>1.8796008940406894</v>
      </c>
      <c r="AB483" s="59">
        <f t="shared" si="54"/>
        <v>1.7264194136902158</v>
      </c>
      <c r="AC483" s="59">
        <f t="shared" si="55"/>
        <v>1.5857217356175328</v>
      </c>
      <c r="AD483" s="59">
        <f t="shared" si="56"/>
        <v>1.4564904697376617</v>
      </c>
    </row>
    <row r="484" spans="1:30" x14ac:dyDescent="0.25">
      <c r="A484" s="52" t="s">
        <v>31</v>
      </c>
      <c r="B484" s="53">
        <v>21499</v>
      </c>
      <c r="C484" s="54">
        <v>4301315319</v>
      </c>
      <c r="D484" s="55">
        <v>334</v>
      </c>
      <c r="E484" s="55">
        <v>1651</v>
      </c>
      <c r="F484" s="55" t="s">
        <v>18</v>
      </c>
      <c r="G484" s="55" t="s">
        <v>32</v>
      </c>
      <c r="H484" s="55">
        <v>40.135620000000003</v>
      </c>
      <c r="I484" s="56">
        <v>-110.33971</v>
      </c>
      <c r="J484" s="54">
        <v>1651</v>
      </c>
      <c r="K484" s="55">
        <v>365</v>
      </c>
      <c r="L484" s="55">
        <v>730</v>
      </c>
      <c r="M484" s="55">
        <v>1095</v>
      </c>
      <c r="N484" s="55">
        <v>1460</v>
      </c>
      <c r="O484" s="55">
        <v>1825</v>
      </c>
      <c r="P484" s="55">
        <v>2190</v>
      </c>
      <c r="Q484" s="57">
        <v>2.3290384453705478E-4</v>
      </c>
      <c r="R484" s="58">
        <v>1516.4487636920878</v>
      </c>
      <c r="S484" s="58">
        <v>1392.8630241691469</v>
      </c>
      <c r="T484" s="58">
        <v>1279.3491284032254</v>
      </c>
      <c r="U484" s="58">
        <v>1175.0862532390197</v>
      </c>
      <c r="V484" s="58">
        <v>1079.3204699914468</v>
      </c>
      <c r="W484" s="60">
        <v>991.35929275959586</v>
      </c>
      <c r="X484" s="59">
        <f t="shared" si="50"/>
        <v>2.4344721439999999</v>
      </c>
      <c r="Y484" s="59">
        <f t="shared" si="51"/>
        <v>2.236070425809586</v>
      </c>
      <c r="Z484" s="59">
        <f t="shared" si="52"/>
        <v>2.0538378151104704</v>
      </c>
      <c r="AA484" s="59">
        <f t="shared" si="53"/>
        <v>1.8864565811922056</v>
      </c>
      <c r="AB484" s="59">
        <f t="shared" si="54"/>
        <v>1.7327163841960771</v>
      </c>
      <c r="AC484" s="59">
        <f t="shared" si="55"/>
        <v>1.5915055231030679</v>
      </c>
      <c r="AD484" s="59">
        <f t="shared" si="56"/>
        <v>1.4618028969829056</v>
      </c>
    </row>
    <row r="485" spans="1:30" x14ac:dyDescent="0.25">
      <c r="A485" s="52" t="s">
        <v>767</v>
      </c>
      <c r="B485" s="53">
        <v>39854</v>
      </c>
      <c r="C485" s="54">
        <v>4301334063</v>
      </c>
      <c r="D485" s="55">
        <v>340</v>
      </c>
      <c r="E485" s="55">
        <v>1661</v>
      </c>
      <c r="F485" s="55" t="s">
        <v>18</v>
      </c>
      <c r="G485" s="55" t="s">
        <v>32</v>
      </c>
      <c r="H485" s="55">
        <v>40.1187299999999</v>
      </c>
      <c r="I485" s="56">
        <v>-110.02323</v>
      </c>
      <c r="J485" s="54">
        <v>1661</v>
      </c>
      <c r="K485" s="55">
        <v>365</v>
      </c>
      <c r="L485" s="55">
        <v>730</v>
      </c>
      <c r="M485" s="55">
        <v>1095</v>
      </c>
      <c r="N485" s="55">
        <v>1460</v>
      </c>
      <c r="O485" s="55">
        <v>1825</v>
      </c>
      <c r="P485" s="55">
        <v>2190</v>
      </c>
      <c r="Q485" s="57">
        <v>2.3290384453705478E-4</v>
      </c>
      <c r="R485" s="58">
        <v>1525.6337955739295</v>
      </c>
      <c r="S485" s="58">
        <v>1401.2995052361919</v>
      </c>
      <c r="T485" s="58">
        <v>1287.098063160362</v>
      </c>
      <c r="U485" s="58">
        <v>1182.2036745184807</v>
      </c>
      <c r="V485" s="58">
        <v>1085.8578441282818</v>
      </c>
      <c r="W485" s="60">
        <v>997.36389174663157</v>
      </c>
      <c r="X485" s="59">
        <f t="shared" si="50"/>
        <v>2.4492175839999999</v>
      </c>
      <c r="Y485" s="59">
        <f t="shared" si="51"/>
        <v>2.2496141594607644</v>
      </c>
      <c r="Z485" s="59">
        <f t="shared" si="52"/>
        <v>2.0662777776489953</v>
      </c>
      <c r="AA485" s="59">
        <f t="shared" si="53"/>
        <v>1.8978827264447329</v>
      </c>
      <c r="AB485" s="59">
        <f t="shared" si="54"/>
        <v>1.7432113350391787</v>
      </c>
      <c r="AC485" s="59">
        <f t="shared" si="55"/>
        <v>1.6011451689122931</v>
      </c>
      <c r="AD485" s="59">
        <f t="shared" si="56"/>
        <v>1.4706569423916451</v>
      </c>
    </row>
    <row r="486" spans="1:30" x14ac:dyDescent="0.25">
      <c r="A486" s="52" t="s">
        <v>601</v>
      </c>
      <c r="B486" s="53">
        <v>39336</v>
      </c>
      <c r="C486" s="54">
        <v>4301333062</v>
      </c>
      <c r="D486" s="55">
        <v>270</v>
      </c>
      <c r="E486" s="55">
        <v>1664</v>
      </c>
      <c r="F486" s="55" t="s">
        <v>18</v>
      </c>
      <c r="G486" s="55" t="s">
        <v>32</v>
      </c>
      <c r="H486" s="55">
        <v>40.021790000000003</v>
      </c>
      <c r="I486" s="56">
        <v>-110.15385000000001</v>
      </c>
      <c r="J486" s="54">
        <v>1664</v>
      </c>
      <c r="K486" s="55">
        <v>365</v>
      </c>
      <c r="L486" s="55">
        <v>730</v>
      </c>
      <c r="M486" s="55">
        <v>1095</v>
      </c>
      <c r="N486" s="55">
        <v>1460</v>
      </c>
      <c r="O486" s="55">
        <v>1825</v>
      </c>
      <c r="P486" s="55">
        <v>2190</v>
      </c>
      <c r="Q486" s="57">
        <v>2.3290384453705478E-4</v>
      </c>
      <c r="R486" s="58">
        <v>1528.3893051384821</v>
      </c>
      <c r="S486" s="58">
        <v>1403.8304495563054</v>
      </c>
      <c r="T486" s="58">
        <v>1289.4227435875027</v>
      </c>
      <c r="U486" s="58">
        <v>1184.338900902319</v>
      </c>
      <c r="V486" s="58">
        <v>1087.8190563693322</v>
      </c>
      <c r="W486" s="60">
        <v>999.16527144274232</v>
      </c>
      <c r="X486" s="59">
        <f t="shared" si="50"/>
        <v>2.4536412159999998</v>
      </c>
      <c r="Y486" s="59">
        <f t="shared" si="51"/>
        <v>2.253677279556118</v>
      </c>
      <c r="Z486" s="59">
        <f t="shared" si="52"/>
        <v>2.0700097664105526</v>
      </c>
      <c r="AA486" s="59">
        <f t="shared" si="53"/>
        <v>1.9013105700204906</v>
      </c>
      <c r="AB486" s="59">
        <f t="shared" si="54"/>
        <v>1.7463598202921089</v>
      </c>
      <c r="AC486" s="59">
        <f t="shared" si="55"/>
        <v>1.6040370626550604</v>
      </c>
      <c r="AD486" s="59">
        <f t="shared" si="56"/>
        <v>1.4733131560142669</v>
      </c>
    </row>
    <row r="487" spans="1:30" x14ac:dyDescent="0.25">
      <c r="A487" s="52" t="s">
        <v>330</v>
      </c>
      <c r="B487" s="53">
        <v>37015</v>
      </c>
      <c r="C487" s="54">
        <v>4301331112</v>
      </c>
      <c r="D487" s="55">
        <v>301</v>
      </c>
      <c r="E487" s="55">
        <v>1665</v>
      </c>
      <c r="F487" s="55" t="s">
        <v>18</v>
      </c>
      <c r="G487" s="55" t="s">
        <v>32</v>
      </c>
      <c r="H487" s="55">
        <v>40.072159999999897</v>
      </c>
      <c r="I487" s="56">
        <v>-110.14993</v>
      </c>
      <c r="J487" s="54">
        <v>1665</v>
      </c>
      <c r="K487" s="55">
        <v>365</v>
      </c>
      <c r="L487" s="55">
        <v>730</v>
      </c>
      <c r="M487" s="55">
        <v>1095</v>
      </c>
      <c r="N487" s="55">
        <v>1460</v>
      </c>
      <c r="O487" s="55">
        <v>1825</v>
      </c>
      <c r="P487" s="55">
        <v>2190</v>
      </c>
      <c r="Q487" s="57">
        <v>2.3290384453705478E-4</v>
      </c>
      <c r="R487" s="58">
        <v>1529.3078083266664</v>
      </c>
      <c r="S487" s="58">
        <v>1404.6740976630101</v>
      </c>
      <c r="T487" s="58">
        <v>1290.1976370632165</v>
      </c>
      <c r="U487" s="58">
        <v>1185.0506430302651</v>
      </c>
      <c r="V487" s="58">
        <v>1088.4727937830157</v>
      </c>
      <c r="W487" s="60">
        <v>999.76573134144587</v>
      </c>
      <c r="X487" s="59">
        <f t="shared" si="50"/>
        <v>2.45511576</v>
      </c>
      <c r="Y487" s="59">
        <f t="shared" si="51"/>
        <v>2.255031652921236</v>
      </c>
      <c r="Z487" s="59">
        <f t="shared" si="52"/>
        <v>2.0712537626644054</v>
      </c>
      <c r="AA487" s="59">
        <f t="shared" si="53"/>
        <v>1.9024531845457433</v>
      </c>
      <c r="AB487" s="59">
        <f t="shared" si="54"/>
        <v>1.7474093153764192</v>
      </c>
      <c r="AC487" s="59">
        <f t="shared" si="55"/>
        <v>1.6050010272359831</v>
      </c>
      <c r="AD487" s="59">
        <f t="shared" si="56"/>
        <v>1.4741985605551409</v>
      </c>
    </row>
    <row r="488" spans="1:30" x14ac:dyDescent="0.25">
      <c r="A488" s="52" t="s">
        <v>908</v>
      </c>
      <c r="B488" s="53">
        <v>40254</v>
      </c>
      <c r="C488" s="54">
        <v>4301334221</v>
      </c>
      <c r="D488" s="55">
        <v>332</v>
      </c>
      <c r="E488" s="55">
        <v>1671</v>
      </c>
      <c r="F488" s="55" t="s">
        <v>18</v>
      </c>
      <c r="G488" s="55" t="s">
        <v>32</v>
      </c>
      <c r="H488" s="55">
        <v>40.068829999999899</v>
      </c>
      <c r="I488" s="56">
        <v>-110.17747</v>
      </c>
      <c r="J488" s="54">
        <v>1671</v>
      </c>
      <c r="K488" s="55">
        <v>365</v>
      </c>
      <c r="L488" s="55">
        <v>730</v>
      </c>
      <c r="M488" s="55">
        <v>1095</v>
      </c>
      <c r="N488" s="55">
        <v>1460</v>
      </c>
      <c r="O488" s="55">
        <v>1825</v>
      </c>
      <c r="P488" s="55">
        <v>2190</v>
      </c>
      <c r="Q488" s="57">
        <v>2.3290384453705478E-4</v>
      </c>
      <c r="R488" s="58">
        <v>1534.8188274557715</v>
      </c>
      <c r="S488" s="58">
        <v>1409.735986303237</v>
      </c>
      <c r="T488" s="58">
        <v>1294.8469979174984</v>
      </c>
      <c r="U488" s="58">
        <v>1189.3210957979418</v>
      </c>
      <c r="V488" s="58">
        <v>1092.3952182651167</v>
      </c>
      <c r="W488" s="60">
        <v>1003.3684907336673</v>
      </c>
      <c r="X488" s="59">
        <f t="shared" si="50"/>
        <v>2.4639630239999999</v>
      </c>
      <c r="Y488" s="59">
        <f t="shared" si="51"/>
        <v>2.2631578931119432</v>
      </c>
      <c r="Z488" s="59">
        <f t="shared" si="52"/>
        <v>2.0787177401875203</v>
      </c>
      <c r="AA488" s="59">
        <f t="shared" si="53"/>
        <v>1.9093088716972597</v>
      </c>
      <c r="AB488" s="59">
        <f t="shared" si="54"/>
        <v>1.7537062858822803</v>
      </c>
      <c r="AC488" s="59">
        <f t="shared" si="55"/>
        <v>1.6107848147215182</v>
      </c>
      <c r="AD488" s="59">
        <f t="shared" si="56"/>
        <v>1.4795109878003847</v>
      </c>
    </row>
    <row r="489" spans="1:30" x14ac:dyDescent="0.25">
      <c r="A489" s="52" t="s">
        <v>993</v>
      </c>
      <c r="B489" s="53">
        <v>40372</v>
      </c>
      <c r="C489" s="54">
        <v>4301350107</v>
      </c>
      <c r="D489" s="55">
        <v>356</v>
      </c>
      <c r="E489" s="55">
        <v>1671</v>
      </c>
      <c r="F489" s="55" t="s">
        <v>18</v>
      </c>
      <c r="G489" s="55" t="s">
        <v>32</v>
      </c>
      <c r="H489" s="55">
        <v>40.07996</v>
      </c>
      <c r="I489" s="56">
        <v>-110.06543000000001</v>
      </c>
      <c r="J489" s="54">
        <v>1671</v>
      </c>
      <c r="K489" s="55">
        <v>365</v>
      </c>
      <c r="L489" s="55">
        <v>730</v>
      </c>
      <c r="M489" s="55">
        <v>1095</v>
      </c>
      <c r="N489" s="55">
        <v>1460</v>
      </c>
      <c r="O489" s="55">
        <v>1825</v>
      </c>
      <c r="P489" s="55">
        <v>2190</v>
      </c>
      <c r="Q489" s="57">
        <v>2.3290384453705478E-4</v>
      </c>
      <c r="R489" s="58">
        <v>1534.8188274557715</v>
      </c>
      <c r="S489" s="58">
        <v>1409.735986303237</v>
      </c>
      <c r="T489" s="58">
        <v>1294.8469979174984</v>
      </c>
      <c r="U489" s="58">
        <v>1189.3210957979418</v>
      </c>
      <c r="V489" s="58">
        <v>1092.3952182651167</v>
      </c>
      <c r="W489" s="60">
        <v>1003.3684907336673</v>
      </c>
      <c r="X489" s="59">
        <f t="shared" si="50"/>
        <v>2.4639630239999999</v>
      </c>
      <c r="Y489" s="59">
        <f t="shared" si="51"/>
        <v>2.2631578931119432</v>
      </c>
      <c r="Z489" s="59">
        <f t="shared" si="52"/>
        <v>2.0787177401875203</v>
      </c>
      <c r="AA489" s="59">
        <f t="shared" si="53"/>
        <v>1.9093088716972597</v>
      </c>
      <c r="AB489" s="59">
        <f t="shared" si="54"/>
        <v>1.7537062858822803</v>
      </c>
      <c r="AC489" s="59">
        <f t="shared" si="55"/>
        <v>1.6107848147215182</v>
      </c>
      <c r="AD489" s="59">
        <f t="shared" si="56"/>
        <v>1.4795109878003847</v>
      </c>
    </row>
    <row r="490" spans="1:30" x14ac:dyDescent="0.25">
      <c r="A490" s="52" t="s">
        <v>43</v>
      </c>
      <c r="B490" s="53">
        <v>25075</v>
      </c>
      <c r="C490" s="54">
        <v>4301330005</v>
      </c>
      <c r="D490" s="55">
        <v>366</v>
      </c>
      <c r="E490" s="55">
        <v>1676</v>
      </c>
      <c r="F490" s="55" t="s">
        <v>18</v>
      </c>
      <c r="G490" s="55" t="s">
        <v>32</v>
      </c>
      <c r="H490" s="55">
        <v>40.420720000000003</v>
      </c>
      <c r="I490" s="56">
        <v>-110.08158</v>
      </c>
      <c r="J490" s="54">
        <v>1676</v>
      </c>
      <c r="K490" s="55">
        <v>365</v>
      </c>
      <c r="L490" s="55">
        <v>730</v>
      </c>
      <c r="M490" s="55">
        <v>1095</v>
      </c>
      <c r="N490" s="55">
        <v>1460</v>
      </c>
      <c r="O490" s="55">
        <v>1825</v>
      </c>
      <c r="P490" s="55">
        <v>2190</v>
      </c>
      <c r="Q490" s="57">
        <v>2.3290384453705478E-4</v>
      </c>
      <c r="R490" s="58">
        <v>1539.4113433966922</v>
      </c>
      <c r="S490" s="58">
        <v>1413.9542268367595</v>
      </c>
      <c r="T490" s="58">
        <v>1298.7214652960665</v>
      </c>
      <c r="U490" s="58">
        <v>1192.8798064376722</v>
      </c>
      <c r="V490" s="58">
        <v>1095.6639053335341</v>
      </c>
      <c r="W490" s="60">
        <v>1006.3707902271851</v>
      </c>
      <c r="X490" s="59">
        <f t="shared" si="50"/>
        <v>2.4713357440000001</v>
      </c>
      <c r="Y490" s="59">
        <f t="shared" si="51"/>
        <v>2.2699297599375319</v>
      </c>
      <c r="Z490" s="59">
        <f t="shared" si="52"/>
        <v>2.0849377214567828</v>
      </c>
      <c r="AA490" s="59">
        <f t="shared" si="53"/>
        <v>1.915021944323523</v>
      </c>
      <c r="AB490" s="59">
        <f t="shared" si="54"/>
        <v>1.7589537613038309</v>
      </c>
      <c r="AC490" s="59">
        <f t="shared" si="55"/>
        <v>1.6156046376261306</v>
      </c>
      <c r="AD490" s="59">
        <f t="shared" si="56"/>
        <v>1.4839380105047544</v>
      </c>
    </row>
    <row r="491" spans="1:30" x14ac:dyDescent="0.25">
      <c r="A491" s="52" t="s">
        <v>770</v>
      </c>
      <c r="B491" s="53">
        <v>39904</v>
      </c>
      <c r="C491" s="54">
        <v>4304739198</v>
      </c>
      <c r="D491" s="55">
        <v>347</v>
      </c>
      <c r="E491" s="55">
        <v>1676</v>
      </c>
      <c r="F491" s="55" t="s">
        <v>18</v>
      </c>
      <c r="G491" s="55" t="s">
        <v>19</v>
      </c>
      <c r="H491" s="55">
        <v>40.100119999999897</v>
      </c>
      <c r="I491" s="56">
        <v>-109.89153</v>
      </c>
      <c r="J491" s="54">
        <v>1676</v>
      </c>
      <c r="K491" s="55">
        <v>365</v>
      </c>
      <c r="L491" s="55">
        <v>730</v>
      </c>
      <c r="M491" s="55">
        <v>1095</v>
      </c>
      <c r="N491" s="55">
        <v>1460</v>
      </c>
      <c r="O491" s="55">
        <v>1825</v>
      </c>
      <c r="P491" s="55">
        <v>2190</v>
      </c>
      <c r="Q491" s="57">
        <v>2.3290384453705478E-4</v>
      </c>
      <c r="R491" s="58">
        <v>1539.4113433966922</v>
      </c>
      <c r="S491" s="58">
        <v>1413.9542268367595</v>
      </c>
      <c r="T491" s="58">
        <v>1298.7214652960665</v>
      </c>
      <c r="U491" s="58">
        <v>1192.8798064376722</v>
      </c>
      <c r="V491" s="58">
        <v>1095.6639053335341</v>
      </c>
      <c r="W491" s="60">
        <v>1006.3707902271851</v>
      </c>
      <c r="X491" s="59">
        <f t="shared" si="50"/>
        <v>2.4713357440000001</v>
      </c>
      <c r="Y491" s="59">
        <f t="shared" si="51"/>
        <v>2.2699297599375319</v>
      </c>
      <c r="Z491" s="59">
        <f t="shared" si="52"/>
        <v>2.0849377214567828</v>
      </c>
      <c r="AA491" s="59">
        <f t="shared" si="53"/>
        <v>1.915021944323523</v>
      </c>
      <c r="AB491" s="59">
        <f t="shared" si="54"/>
        <v>1.7589537613038309</v>
      </c>
      <c r="AC491" s="59">
        <f t="shared" si="55"/>
        <v>1.6156046376261306</v>
      </c>
      <c r="AD491" s="59">
        <f t="shared" si="56"/>
        <v>1.4839380105047544</v>
      </c>
    </row>
    <row r="492" spans="1:30" x14ac:dyDescent="0.25">
      <c r="A492" s="52" t="s">
        <v>1086</v>
      </c>
      <c r="B492" s="53">
        <v>40465</v>
      </c>
      <c r="C492" s="54">
        <v>4304751111</v>
      </c>
      <c r="D492" s="55">
        <v>365</v>
      </c>
      <c r="E492" s="55">
        <v>1681</v>
      </c>
      <c r="F492" s="55" t="s">
        <v>18</v>
      </c>
      <c r="G492" s="55" t="s">
        <v>19</v>
      </c>
      <c r="H492" s="55">
        <v>40.126759999999898</v>
      </c>
      <c r="I492" s="56">
        <v>-109.962909999999</v>
      </c>
      <c r="J492" s="54">
        <v>1681</v>
      </c>
      <c r="K492" s="55">
        <v>365</v>
      </c>
      <c r="L492" s="55">
        <v>730</v>
      </c>
      <c r="M492" s="55">
        <v>1095</v>
      </c>
      <c r="N492" s="55">
        <v>1460</v>
      </c>
      <c r="O492" s="55">
        <v>1825</v>
      </c>
      <c r="P492" s="55">
        <v>2190</v>
      </c>
      <c r="Q492" s="57">
        <v>2.3290384453705478E-4</v>
      </c>
      <c r="R492" s="58">
        <v>1544.0038593376132</v>
      </c>
      <c r="S492" s="58">
        <v>1418.1724673702822</v>
      </c>
      <c r="T492" s="58">
        <v>1302.5959326746347</v>
      </c>
      <c r="U492" s="58">
        <v>1196.4385170774028</v>
      </c>
      <c r="V492" s="58">
        <v>1098.9325924019515</v>
      </c>
      <c r="W492" s="60">
        <v>1009.373089720703</v>
      </c>
      <c r="X492" s="59">
        <f t="shared" si="50"/>
        <v>2.4787084639999999</v>
      </c>
      <c r="Y492" s="59">
        <f t="shared" si="51"/>
        <v>2.2767016267631215</v>
      </c>
      <c r="Z492" s="59">
        <f t="shared" si="52"/>
        <v>2.0911577027260453</v>
      </c>
      <c r="AA492" s="59">
        <f t="shared" si="53"/>
        <v>1.9207350169497865</v>
      </c>
      <c r="AB492" s="59">
        <f t="shared" si="54"/>
        <v>1.7642012367253819</v>
      </c>
      <c r="AC492" s="59">
        <f t="shared" si="55"/>
        <v>1.6204244605307432</v>
      </c>
      <c r="AD492" s="59">
        <f t="shared" si="56"/>
        <v>1.4883650332091243</v>
      </c>
    </row>
    <row r="493" spans="1:30" x14ac:dyDescent="0.25">
      <c r="A493" s="52" t="s">
        <v>708</v>
      </c>
      <c r="B493" s="53">
        <v>39685</v>
      </c>
      <c r="C493" s="54">
        <v>4301333707</v>
      </c>
      <c r="D493" s="55">
        <v>360</v>
      </c>
      <c r="E493" s="55">
        <v>1684</v>
      </c>
      <c r="F493" s="55" t="s">
        <v>18</v>
      </c>
      <c r="G493" s="55" t="s">
        <v>32</v>
      </c>
      <c r="H493" s="55">
        <v>40.079740000000001</v>
      </c>
      <c r="I493" s="56">
        <v>-110.11266000000001</v>
      </c>
      <c r="J493" s="54">
        <v>1684</v>
      </c>
      <c r="K493" s="55">
        <v>365</v>
      </c>
      <c r="L493" s="55">
        <v>730</v>
      </c>
      <c r="M493" s="55">
        <v>1095</v>
      </c>
      <c r="N493" s="55">
        <v>1460</v>
      </c>
      <c r="O493" s="55">
        <v>1825</v>
      </c>
      <c r="P493" s="55">
        <v>2190</v>
      </c>
      <c r="Q493" s="57">
        <v>2.3290384453705478E-4</v>
      </c>
      <c r="R493" s="58">
        <v>1546.7593689021658</v>
      </c>
      <c r="S493" s="58">
        <v>1420.7034116903958</v>
      </c>
      <c r="T493" s="58">
        <v>1304.9206131017756</v>
      </c>
      <c r="U493" s="58">
        <v>1198.5737434612411</v>
      </c>
      <c r="V493" s="58">
        <v>1100.8938046430021</v>
      </c>
      <c r="W493" s="60">
        <v>1011.1744694168137</v>
      </c>
      <c r="X493" s="59">
        <f t="shared" si="50"/>
        <v>2.4831320959999998</v>
      </c>
      <c r="Y493" s="59">
        <f t="shared" si="51"/>
        <v>2.2807647468584751</v>
      </c>
      <c r="Z493" s="59">
        <f t="shared" si="52"/>
        <v>2.094889691487603</v>
      </c>
      <c r="AA493" s="59">
        <f t="shared" si="53"/>
        <v>1.9241628605255445</v>
      </c>
      <c r="AB493" s="59">
        <f t="shared" si="54"/>
        <v>1.7673497219783121</v>
      </c>
      <c r="AC493" s="59">
        <f t="shared" si="55"/>
        <v>1.623316354273511</v>
      </c>
      <c r="AD493" s="59">
        <f t="shared" si="56"/>
        <v>1.4910212468317461</v>
      </c>
    </row>
    <row r="494" spans="1:30" x14ac:dyDescent="0.25">
      <c r="A494" s="52" t="s">
        <v>445</v>
      </c>
      <c r="B494" s="53">
        <v>38835</v>
      </c>
      <c r="C494" s="54">
        <v>4301332937</v>
      </c>
      <c r="D494" s="55">
        <v>366</v>
      </c>
      <c r="E494" s="55">
        <v>1687</v>
      </c>
      <c r="F494" s="55" t="s">
        <v>18</v>
      </c>
      <c r="G494" s="55" t="s">
        <v>32</v>
      </c>
      <c r="H494" s="55">
        <v>40.02281</v>
      </c>
      <c r="I494" s="56">
        <v>-110.31353</v>
      </c>
      <c r="J494" s="54">
        <v>1687</v>
      </c>
      <c r="K494" s="55">
        <v>365</v>
      </c>
      <c r="L494" s="55">
        <v>730</v>
      </c>
      <c r="M494" s="55">
        <v>1095</v>
      </c>
      <c r="N494" s="55">
        <v>1460</v>
      </c>
      <c r="O494" s="55">
        <v>1825</v>
      </c>
      <c r="P494" s="55">
        <v>2190</v>
      </c>
      <c r="Q494" s="57">
        <v>2.3290384453705478E-4</v>
      </c>
      <c r="R494" s="58">
        <v>1549.5148784667183</v>
      </c>
      <c r="S494" s="58">
        <v>1423.2343560105091</v>
      </c>
      <c r="T494" s="58">
        <v>1307.2452935289166</v>
      </c>
      <c r="U494" s="58">
        <v>1200.7089698450793</v>
      </c>
      <c r="V494" s="58">
        <v>1102.8550168840525</v>
      </c>
      <c r="W494" s="60">
        <v>1012.9758491129244</v>
      </c>
      <c r="X494" s="59">
        <f t="shared" si="50"/>
        <v>2.4875557279999998</v>
      </c>
      <c r="Y494" s="59">
        <f t="shared" si="51"/>
        <v>2.2848278669538287</v>
      </c>
      <c r="Z494" s="59">
        <f t="shared" si="52"/>
        <v>2.0986216802491602</v>
      </c>
      <c r="AA494" s="59">
        <f t="shared" si="53"/>
        <v>1.9275907041013027</v>
      </c>
      <c r="AB494" s="59">
        <f t="shared" si="54"/>
        <v>1.7704982072312425</v>
      </c>
      <c r="AC494" s="59">
        <f t="shared" si="55"/>
        <v>1.6262082480162783</v>
      </c>
      <c r="AD494" s="59">
        <f t="shared" si="56"/>
        <v>1.4936774604543679</v>
      </c>
    </row>
    <row r="495" spans="1:30" x14ac:dyDescent="0.25">
      <c r="A495" s="52" t="s">
        <v>385</v>
      </c>
      <c r="B495" s="53">
        <v>38342</v>
      </c>
      <c r="C495" s="54">
        <v>4301332401</v>
      </c>
      <c r="D495" s="55">
        <v>303</v>
      </c>
      <c r="E495" s="55">
        <v>1693</v>
      </c>
      <c r="F495" s="55" t="s">
        <v>18</v>
      </c>
      <c r="G495" s="55" t="s">
        <v>32</v>
      </c>
      <c r="H495" s="55">
        <v>40.028689999999898</v>
      </c>
      <c r="I495" s="56">
        <v>-110.19663</v>
      </c>
      <c r="J495" s="54">
        <v>1693</v>
      </c>
      <c r="K495" s="55">
        <v>365</v>
      </c>
      <c r="L495" s="55">
        <v>730</v>
      </c>
      <c r="M495" s="55">
        <v>1095</v>
      </c>
      <c r="N495" s="55">
        <v>1460</v>
      </c>
      <c r="O495" s="55">
        <v>1825</v>
      </c>
      <c r="P495" s="55">
        <v>2190</v>
      </c>
      <c r="Q495" s="57">
        <v>2.3290384453705478E-4</v>
      </c>
      <c r="R495" s="58">
        <v>1555.0258975958234</v>
      </c>
      <c r="S495" s="58">
        <v>1428.2962446507363</v>
      </c>
      <c r="T495" s="58">
        <v>1311.8946543831985</v>
      </c>
      <c r="U495" s="58">
        <v>1204.979422612756</v>
      </c>
      <c r="V495" s="58">
        <v>1106.7774413661534</v>
      </c>
      <c r="W495" s="60">
        <v>1016.5786085051459</v>
      </c>
      <c r="X495" s="59">
        <f t="shared" si="50"/>
        <v>2.4964029919999997</v>
      </c>
      <c r="Y495" s="59">
        <f t="shared" si="51"/>
        <v>2.2929541071445358</v>
      </c>
      <c r="Z495" s="59">
        <f t="shared" si="52"/>
        <v>2.1060856577722751</v>
      </c>
      <c r="AA495" s="59">
        <f t="shared" si="53"/>
        <v>1.9344463912528189</v>
      </c>
      <c r="AB495" s="59">
        <f t="shared" si="54"/>
        <v>1.7767951777371036</v>
      </c>
      <c r="AC495" s="59">
        <f t="shared" si="55"/>
        <v>1.6319920355018134</v>
      </c>
      <c r="AD495" s="59">
        <f t="shared" si="56"/>
        <v>1.4989898876996117</v>
      </c>
    </row>
    <row r="496" spans="1:30" x14ac:dyDescent="0.25">
      <c r="A496" s="52" t="s">
        <v>1165</v>
      </c>
      <c r="B496" s="53">
        <v>40551</v>
      </c>
      <c r="C496" s="54">
        <v>4301350406</v>
      </c>
      <c r="D496" s="55">
        <v>362</v>
      </c>
      <c r="E496" s="55">
        <v>1695</v>
      </c>
      <c r="F496" s="55" t="s">
        <v>18</v>
      </c>
      <c r="G496" s="55" t="s">
        <v>32</v>
      </c>
      <c r="H496" s="55">
        <v>40.1113</v>
      </c>
      <c r="I496" s="56">
        <v>-110.22072</v>
      </c>
      <c r="J496" s="54">
        <v>1695</v>
      </c>
      <c r="K496" s="55">
        <v>365</v>
      </c>
      <c r="L496" s="55">
        <v>730</v>
      </c>
      <c r="M496" s="55">
        <v>1095</v>
      </c>
      <c r="N496" s="55">
        <v>1460</v>
      </c>
      <c r="O496" s="55">
        <v>1825</v>
      </c>
      <c r="P496" s="55">
        <v>2190</v>
      </c>
      <c r="Q496" s="57">
        <v>2.3290384453705478E-4</v>
      </c>
      <c r="R496" s="58">
        <v>1556.8629039721918</v>
      </c>
      <c r="S496" s="58">
        <v>1429.9835408641454</v>
      </c>
      <c r="T496" s="58">
        <v>1313.4444413346257</v>
      </c>
      <c r="U496" s="58">
        <v>1206.4029068686482</v>
      </c>
      <c r="V496" s="58">
        <v>1108.0849161935205</v>
      </c>
      <c r="W496" s="60">
        <v>1017.779528302553</v>
      </c>
      <c r="X496" s="59">
        <f t="shared" si="50"/>
        <v>2.49935208</v>
      </c>
      <c r="Y496" s="59">
        <f t="shared" si="51"/>
        <v>2.2956628538747714</v>
      </c>
      <c r="Z496" s="59">
        <f t="shared" si="52"/>
        <v>2.1085736502799803</v>
      </c>
      <c r="AA496" s="59">
        <f t="shared" si="53"/>
        <v>1.9367316203033242</v>
      </c>
      <c r="AB496" s="59">
        <f t="shared" si="54"/>
        <v>1.778894167905724</v>
      </c>
      <c r="AC496" s="59">
        <f t="shared" si="55"/>
        <v>1.6339199646636584</v>
      </c>
      <c r="AD496" s="59">
        <f t="shared" si="56"/>
        <v>1.5007606967813596</v>
      </c>
    </row>
    <row r="497" spans="1:30" x14ac:dyDescent="0.25">
      <c r="A497" s="52" t="s">
        <v>644</v>
      </c>
      <c r="B497" s="53">
        <v>39484</v>
      </c>
      <c r="C497" s="54">
        <v>4301333570</v>
      </c>
      <c r="D497" s="55">
        <v>366</v>
      </c>
      <c r="E497" s="55">
        <v>1696</v>
      </c>
      <c r="F497" s="55" t="s">
        <v>18</v>
      </c>
      <c r="G497" s="55" t="s">
        <v>32</v>
      </c>
      <c r="H497" s="55">
        <v>40.1191999999999</v>
      </c>
      <c r="I497" s="56">
        <v>-110.02697000000001</v>
      </c>
      <c r="J497" s="54">
        <v>1696</v>
      </c>
      <c r="K497" s="55">
        <v>365</v>
      </c>
      <c r="L497" s="55">
        <v>730</v>
      </c>
      <c r="M497" s="55">
        <v>1095</v>
      </c>
      <c r="N497" s="55">
        <v>1460</v>
      </c>
      <c r="O497" s="55">
        <v>1825</v>
      </c>
      <c r="P497" s="55">
        <v>2190</v>
      </c>
      <c r="Q497" s="57">
        <v>2.3290384453705478E-4</v>
      </c>
      <c r="R497" s="58">
        <v>1557.7814071603759</v>
      </c>
      <c r="S497" s="58">
        <v>1430.8271889708499</v>
      </c>
      <c r="T497" s="58">
        <v>1314.2193348103394</v>
      </c>
      <c r="U497" s="58">
        <v>1207.1146489965943</v>
      </c>
      <c r="V497" s="58">
        <v>1108.738653607204</v>
      </c>
      <c r="W497" s="60">
        <v>1018.3799882012565</v>
      </c>
      <c r="X497" s="59">
        <f t="shared" si="50"/>
        <v>2.5008266240000001</v>
      </c>
      <c r="Y497" s="59">
        <f t="shared" si="51"/>
        <v>2.2970172272398894</v>
      </c>
      <c r="Z497" s="59">
        <f t="shared" si="52"/>
        <v>2.1098176465338327</v>
      </c>
      <c r="AA497" s="59">
        <f t="shared" si="53"/>
        <v>1.9378742348285771</v>
      </c>
      <c r="AB497" s="59">
        <f t="shared" si="54"/>
        <v>1.779943662990034</v>
      </c>
      <c r="AC497" s="59">
        <f t="shared" si="55"/>
        <v>1.6348839292445809</v>
      </c>
      <c r="AD497" s="59">
        <f t="shared" si="56"/>
        <v>1.5016461013222335</v>
      </c>
    </row>
    <row r="498" spans="1:30" x14ac:dyDescent="0.25">
      <c r="A498" s="52" t="s">
        <v>980</v>
      </c>
      <c r="B498" s="53">
        <v>40352</v>
      </c>
      <c r="C498" s="54">
        <v>4301334171</v>
      </c>
      <c r="D498" s="55">
        <v>340</v>
      </c>
      <c r="E498" s="55">
        <v>1700</v>
      </c>
      <c r="F498" s="55" t="s">
        <v>18</v>
      </c>
      <c r="G498" s="55" t="s">
        <v>32</v>
      </c>
      <c r="H498" s="55">
        <v>40.08314</v>
      </c>
      <c r="I498" s="56">
        <v>-110.15055</v>
      </c>
      <c r="J498" s="54">
        <v>1700</v>
      </c>
      <c r="K498" s="55">
        <v>365</v>
      </c>
      <c r="L498" s="55">
        <v>730</v>
      </c>
      <c r="M498" s="55">
        <v>1095</v>
      </c>
      <c r="N498" s="55">
        <v>1460</v>
      </c>
      <c r="O498" s="55">
        <v>1825</v>
      </c>
      <c r="P498" s="55">
        <v>2190</v>
      </c>
      <c r="Q498" s="57">
        <v>2.3290384453705478E-4</v>
      </c>
      <c r="R498" s="58">
        <v>1561.4554199131128</v>
      </c>
      <c r="S498" s="58">
        <v>1434.2017813976679</v>
      </c>
      <c r="T498" s="58">
        <v>1317.3189087131941</v>
      </c>
      <c r="U498" s="58">
        <v>1209.9616175083788</v>
      </c>
      <c r="V498" s="58">
        <v>1111.3536032619379</v>
      </c>
      <c r="W498" s="60">
        <v>1020.7818277960708</v>
      </c>
      <c r="X498" s="59">
        <f t="shared" si="50"/>
        <v>2.5067247999999998</v>
      </c>
      <c r="Y498" s="59">
        <f t="shared" si="51"/>
        <v>2.302434720700361</v>
      </c>
      <c r="Z498" s="59">
        <f t="shared" si="52"/>
        <v>2.1147936315492428</v>
      </c>
      <c r="AA498" s="59">
        <f t="shared" si="53"/>
        <v>1.942444692929588</v>
      </c>
      <c r="AB498" s="59">
        <f t="shared" si="54"/>
        <v>1.7841416433272748</v>
      </c>
      <c r="AC498" s="59">
        <f t="shared" si="55"/>
        <v>1.638739787568271</v>
      </c>
      <c r="AD498" s="59">
        <f t="shared" si="56"/>
        <v>1.5051877194857295</v>
      </c>
    </row>
    <row r="499" spans="1:30" x14ac:dyDescent="0.25">
      <c r="A499" s="52" t="s">
        <v>483</v>
      </c>
      <c r="B499" s="53">
        <v>39010</v>
      </c>
      <c r="C499" s="54">
        <v>4301333033</v>
      </c>
      <c r="D499" s="55">
        <v>353</v>
      </c>
      <c r="E499" s="55">
        <v>1701</v>
      </c>
      <c r="F499" s="55" t="s">
        <v>18</v>
      </c>
      <c r="G499" s="55" t="s">
        <v>32</v>
      </c>
      <c r="H499" s="55">
        <v>40.029350000000001</v>
      </c>
      <c r="I499" s="56">
        <v>-110.14139</v>
      </c>
      <c r="J499" s="54">
        <v>1701</v>
      </c>
      <c r="K499" s="55">
        <v>365</v>
      </c>
      <c r="L499" s="55">
        <v>730</v>
      </c>
      <c r="M499" s="55">
        <v>1095</v>
      </c>
      <c r="N499" s="55">
        <v>1460</v>
      </c>
      <c r="O499" s="55">
        <v>1825</v>
      </c>
      <c r="P499" s="55">
        <v>2190</v>
      </c>
      <c r="Q499" s="57">
        <v>2.3290384453705478E-4</v>
      </c>
      <c r="R499" s="58">
        <v>1562.3739231012969</v>
      </c>
      <c r="S499" s="58">
        <v>1435.0454295043724</v>
      </c>
      <c r="T499" s="58">
        <v>1318.0938021889076</v>
      </c>
      <c r="U499" s="58">
        <v>1210.6733596363249</v>
      </c>
      <c r="V499" s="58">
        <v>1112.0073406756214</v>
      </c>
      <c r="W499" s="60">
        <v>1021.3822876947744</v>
      </c>
      <c r="X499" s="59">
        <f t="shared" si="50"/>
        <v>2.5081993439999999</v>
      </c>
      <c r="Y499" s="59">
        <f t="shared" si="51"/>
        <v>2.3037890940654786</v>
      </c>
      <c r="Z499" s="59">
        <f t="shared" si="52"/>
        <v>2.1160376278030952</v>
      </c>
      <c r="AA499" s="59">
        <f t="shared" si="53"/>
        <v>1.9435873074548404</v>
      </c>
      <c r="AB499" s="59">
        <f t="shared" si="54"/>
        <v>1.7851911384115851</v>
      </c>
      <c r="AC499" s="59">
        <f t="shared" si="55"/>
        <v>1.6397037521491935</v>
      </c>
      <c r="AD499" s="59">
        <f t="shared" si="56"/>
        <v>1.5060731240266034</v>
      </c>
    </row>
    <row r="500" spans="1:30" x14ac:dyDescent="0.25">
      <c r="A500" s="52" t="s">
        <v>596</v>
      </c>
      <c r="B500" s="53">
        <v>39320</v>
      </c>
      <c r="C500" s="54">
        <v>4301333121</v>
      </c>
      <c r="D500" s="55">
        <v>341</v>
      </c>
      <c r="E500" s="55">
        <v>1702</v>
      </c>
      <c r="F500" s="55" t="s">
        <v>18</v>
      </c>
      <c r="G500" s="55" t="s">
        <v>32</v>
      </c>
      <c r="H500" s="55">
        <v>40.02617</v>
      </c>
      <c r="I500" s="56">
        <v>-110.552449999999</v>
      </c>
      <c r="J500" s="54">
        <v>1702</v>
      </c>
      <c r="K500" s="55">
        <v>365</v>
      </c>
      <c r="L500" s="55">
        <v>730</v>
      </c>
      <c r="M500" s="55">
        <v>1095</v>
      </c>
      <c r="N500" s="55">
        <v>1460</v>
      </c>
      <c r="O500" s="55">
        <v>1825</v>
      </c>
      <c r="P500" s="55">
        <v>2190</v>
      </c>
      <c r="Q500" s="57">
        <v>2.3290384453705478E-4</v>
      </c>
      <c r="R500" s="58">
        <v>1563.2924262894812</v>
      </c>
      <c r="S500" s="58">
        <v>1435.8890776110768</v>
      </c>
      <c r="T500" s="58">
        <v>1318.8686956646213</v>
      </c>
      <c r="U500" s="58">
        <v>1211.385101764271</v>
      </c>
      <c r="V500" s="58">
        <v>1112.661078089305</v>
      </c>
      <c r="W500" s="60">
        <v>1021.9827475934779</v>
      </c>
      <c r="X500" s="59">
        <f t="shared" si="50"/>
        <v>2.509673888</v>
      </c>
      <c r="Y500" s="59">
        <f t="shared" si="51"/>
        <v>2.3051434674305966</v>
      </c>
      <c r="Z500" s="59">
        <f t="shared" si="52"/>
        <v>2.1172816240569476</v>
      </c>
      <c r="AA500" s="59">
        <f t="shared" si="53"/>
        <v>1.9447299219800933</v>
      </c>
      <c r="AB500" s="59">
        <f t="shared" si="54"/>
        <v>1.7862406334958951</v>
      </c>
      <c r="AC500" s="59">
        <f t="shared" si="55"/>
        <v>1.640667716730116</v>
      </c>
      <c r="AD500" s="59">
        <f t="shared" si="56"/>
        <v>1.5069585285674774</v>
      </c>
    </row>
    <row r="501" spans="1:30" x14ac:dyDescent="0.25">
      <c r="A501" s="52" t="s">
        <v>426</v>
      </c>
      <c r="B501" s="53">
        <v>38686</v>
      </c>
      <c r="C501" s="54">
        <v>4301332659</v>
      </c>
      <c r="D501" s="55">
        <v>291</v>
      </c>
      <c r="E501" s="55">
        <v>1703</v>
      </c>
      <c r="F501" s="55" t="s">
        <v>18</v>
      </c>
      <c r="G501" s="55" t="s">
        <v>32</v>
      </c>
      <c r="H501" s="55">
        <v>40.036409999999897</v>
      </c>
      <c r="I501" s="56">
        <v>-110.06492</v>
      </c>
      <c r="J501" s="54">
        <v>1703</v>
      </c>
      <c r="K501" s="55">
        <v>365</v>
      </c>
      <c r="L501" s="55">
        <v>730</v>
      </c>
      <c r="M501" s="55">
        <v>1095</v>
      </c>
      <c r="N501" s="55">
        <v>1460</v>
      </c>
      <c r="O501" s="55">
        <v>1825</v>
      </c>
      <c r="P501" s="55">
        <v>2190</v>
      </c>
      <c r="Q501" s="57">
        <v>2.3290384453705478E-4</v>
      </c>
      <c r="R501" s="58">
        <v>1564.2109294776653</v>
      </c>
      <c r="S501" s="58">
        <v>1436.7327257177815</v>
      </c>
      <c r="T501" s="58">
        <v>1319.6435891403348</v>
      </c>
      <c r="U501" s="58">
        <v>1212.0968438922171</v>
      </c>
      <c r="V501" s="58">
        <v>1113.3148155029885</v>
      </c>
      <c r="W501" s="60">
        <v>1022.5832074921816</v>
      </c>
      <c r="X501" s="59">
        <f t="shared" si="50"/>
        <v>2.5111484319999997</v>
      </c>
      <c r="Y501" s="59">
        <f t="shared" si="51"/>
        <v>2.3064978407957146</v>
      </c>
      <c r="Z501" s="59">
        <f t="shared" si="52"/>
        <v>2.1185256203108005</v>
      </c>
      <c r="AA501" s="59">
        <f t="shared" si="53"/>
        <v>1.9458725365053458</v>
      </c>
      <c r="AB501" s="59">
        <f t="shared" si="54"/>
        <v>1.7872901285802052</v>
      </c>
      <c r="AC501" s="59">
        <f t="shared" si="55"/>
        <v>1.6416316813110385</v>
      </c>
      <c r="AD501" s="59">
        <f t="shared" si="56"/>
        <v>1.5078439331083513</v>
      </c>
    </row>
    <row r="502" spans="1:30" x14ac:dyDescent="0.25">
      <c r="A502" s="52" t="s">
        <v>1064</v>
      </c>
      <c r="B502" s="53">
        <v>40445</v>
      </c>
      <c r="C502" s="54">
        <v>4301350344</v>
      </c>
      <c r="D502" s="55">
        <v>337</v>
      </c>
      <c r="E502" s="55">
        <v>1705</v>
      </c>
      <c r="F502" s="55" t="s">
        <v>18</v>
      </c>
      <c r="G502" s="55" t="s">
        <v>32</v>
      </c>
      <c r="H502" s="55">
        <v>40.125619999999898</v>
      </c>
      <c r="I502" s="56">
        <v>-110.18702</v>
      </c>
      <c r="J502" s="54">
        <v>1705</v>
      </c>
      <c r="K502" s="55">
        <v>365</v>
      </c>
      <c r="L502" s="55">
        <v>730</v>
      </c>
      <c r="M502" s="55">
        <v>1095</v>
      </c>
      <c r="N502" s="55">
        <v>1460</v>
      </c>
      <c r="O502" s="55">
        <v>1825</v>
      </c>
      <c r="P502" s="55">
        <v>2190</v>
      </c>
      <c r="Q502" s="57">
        <v>2.3290384453705478E-4</v>
      </c>
      <c r="R502" s="58">
        <v>1566.0479358540338</v>
      </c>
      <c r="S502" s="58">
        <v>1438.4200219311904</v>
      </c>
      <c r="T502" s="58">
        <v>1321.1933760917623</v>
      </c>
      <c r="U502" s="58">
        <v>1213.5203281481092</v>
      </c>
      <c r="V502" s="58">
        <v>1114.6222903303553</v>
      </c>
      <c r="W502" s="60">
        <v>1023.7841272895887</v>
      </c>
      <c r="X502" s="59">
        <f t="shared" si="50"/>
        <v>2.51409752</v>
      </c>
      <c r="Y502" s="59">
        <f t="shared" si="51"/>
        <v>2.3092065875259502</v>
      </c>
      <c r="Z502" s="59">
        <f t="shared" si="52"/>
        <v>2.1210136128185053</v>
      </c>
      <c r="AA502" s="59">
        <f t="shared" si="53"/>
        <v>1.9481577655558515</v>
      </c>
      <c r="AB502" s="59">
        <f t="shared" si="54"/>
        <v>1.7893891187488256</v>
      </c>
      <c r="AC502" s="59">
        <f t="shared" si="55"/>
        <v>1.6435596104728833</v>
      </c>
      <c r="AD502" s="59">
        <f t="shared" si="56"/>
        <v>1.5096147421900992</v>
      </c>
    </row>
    <row r="503" spans="1:30" x14ac:dyDescent="0.25">
      <c r="A503" s="52" t="s">
        <v>452</v>
      </c>
      <c r="B503" s="53">
        <v>38896</v>
      </c>
      <c r="C503" s="54">
        <v>4301332830</v>
      </c>
      <c r="D503" s="55">
        <v>363</v>
      </c>
      <c r="E503" s="55">
        <v>1706</v>
      </c>
      <c r="F503" s="55" t="s">
        <v>18</v>
      </c>
      <c r="G503" s="55" t="s">
        <v>32</v>
      </c>
      <c r="H503" s="55">
        <v>40.014449999999897</v>
      </c>
      <c r="I503" s="56">
        <v>-110.20661</v>
      </c>
      <c r="J503" s="54">
        <v>1706</v>
      </c>
      <c r="K503" s="55">
        <v>365</v>
      </c>
      <c r="L503" s="55">
        <v>730</v>
      </c>
      <c r="M503" s="55">
        <v>1095</v>
      </c>
      <c r="N503" s="55">
        <v>1460</v>
      </c>
      <c r="O503" s="55">
        <v>1825</v>
      </c>
      <c r="P503" s="55">
        <v>2190</v>
      </c>
      <c r="Q503" s="57">
        <v>2.3290384453705478E-4</v>
      </c>
      <c r="R503" s="58">
        <v>1566.9664390422179</v>
      </c>
      <c r="S503" s="58">
        <v>1439.2636700378948</v>
      </c>
      <c r="T503" s="58">
        <v>1321.9682695674758</v>
      </c>
      <c r="U503" s="58">
        <v>1214.2320702760553</v>
      </c>
      <c r="V503" s="58">
        <v>1115.2760277440389</v>
      </c>
      <c r="W503" s="60">
        <v>1024.3845871882922</v>
      </c>
      <c r="X503" s="59">
        <f t="shared" si="50"/>
        <v>2.5155720640000001</v>
      </c>
      <c r="Y503" s="59">
        <f t="shared" si="51"/>
        <v>2.3105609608910682</v>
      </c>
      <c r="Z503" s="59">
        <f t="shared" si="52"/>
        <v>2.1222576090723577</v>
      </c>
      <c r="AA503" s="59">
        <f t="shared" si="53"/>
        <v>1.949300380081104</v>
      </c>
      <c r="AB503" s="59">
        <f t="shared" si="54"/>
        <v>1.7904386138331356</v>
      </c>
      <c r="AC503" s="59">
        <f t="shared" si="55"/>
        <v>1.6445235750538059</v>
      </c>
      <c r="AD503" s="59">
        <f t="shared" si="56"/>
        <v>1.5105001467309731</v>
      </c>
    </row>
    <row r="504" spans="1:30" x14ac:dyDescent="0.25">
      <c r="A504" s="52" t="s">
        <v>905</v>
      </c>
      <c r="B504" s="53">
        <v>40245</v>
      </c>
      <c r="C504" s="54">
        <v>4301334244</v>
      </c>
      <c r="D504" s="55">
        <v>366</v>
      </c>
      <c r="E504" s="55">
        <v>1713</v>
      </c>
      <c r="F504" s="55" t="s">
        <v>18</v>
      </c>
      <c r="G504" s="55" t="s">
        <v>32</v>
      </c>
      <c r="H504" s="55">
        <v>40.115250000000003</v>
      </c>
      <c r="I504" s="56">
        <v>-110.15961</v>
      </c>
      <c r="J504" s="54">
        <v>1713</v>
      </c>
      <c r="K504" s="55">
        <v>365</v>
      </c>
      <c r="L504" s="55">
        <v>730</v>
      </c>
      <c r="M504" s="55">
        <v>1095</v>
      </c>
      <c r="N504" s="55">
        <v>1460</v>
      </c>
      <c r="O504" s="55">
        <v>1825</v>
      </c>
      <c r="P504" s="55">
        <v>2190</v>
      </c>
      <c r="Q504" s="57">
        <v>2.3290384453705478E-4</v>
      </c>
      <c r="R504" s="58">
        <v>1573.3959613595071</v>
      </c>
      <c r="S504" s="58">
        <v>1445.1692067848264</v>
      </c>
      <c r="T504" s="58">
        <v>1327.3925238974714</v>
      </c>
      <c r="U504" s="58">
        <v>1219.2142651716781</v>
      </c>
      <c r="V504" s="58">
        <v>1119.8521896398233</v>
      </c>
      <c r="W504" s="60">
        <v>1028.5878064792173</v>
      </c>
      <c r="X504" s="59">
        <f t="shared" si="50"/>
        <v>2.5258938719999997</v>
      </c>
      <c r="Y504" s="59">
        <f t="shared" si="51"/>
        <v>2.320041574446893</v>
      </c>
      <c r="Z504" s="59">
        <f t="shared" si="52"/>
        <v>2.130965582849325</v>
      </c>
      <c r="AA504" s="59">
        <f t="shared" si="53"/>
        <v>1.957298681757873</v>
      </c>
      <c r="AB504" s="59">
        <f t="shared" si="54"/>
        <v>1.7977850794233068</v>
      </c>
      <c r="AC504" s="59">
        <f t="shared" si="55"/>
        <v>1.6512713271202637</v>
      </c>
      <c r="AD504" s="59">
        <f t="shared" si="56"/>
        <v>1.5166979785170909</v>
      </c>
    </row>
    <row r="505" spans="1:30" x14ac:dyDescent="0.25">
      <c r="A505" s="52" t="s">
        <v>545</v>
      </c>
      <c r="B505" s="53">
        <v>39227</v>
      </c>
      <c r="C505" s="54">
        <v>4301333417</v>
      </c>
      <c r="D505" s="55">
        <v>366</v>
      </c>
      <c r="E505" s="55">
        <v>1714</v>
      </c>
      <c r="F505" s="55" t="s">
        <v>18</v>
      </c>
      <c r="G505" s="55" t="s">
        <v>32</v>
      </c>
      <c r="H505" s="55">
        <v>40.034129999999898</v>
      </c>
      <c r="I505" s="56">
        <v>-110.294619999999</v>
      </c>
      <c r="J505" s="54">
        <v>1714</v>
      </c>
      <c r="K505" s="55">
        <v>365</v>
      </c>
      <c r="L505" s="55">
        <v>730</v>
      </c>
      <c r="M505" s="55">
        <v>1095</v>
      </c>
      <c r="N505" s="55">
        <v>1460</v>
      </c>
      <c r="O505" s="55">
        <v>1825</v>
      </c>
      <c r="P505" s="55">
        <v>2190</v>
      </c>
      <c r="Q505" s="57">
        <v>2.3290384453705478E-4</v>
      </c>
      <c r="R505" s="58">
        <v>1574.3144645476914</v>
      </c>
      <c r="S505" s="58">
        <v>1446.0128548915311</v>
      </c>
      <c r="T505" s="58">
        <v>1328.1674173731851</v>
      </c>
      <c r="U505" s="58">
        <v>1219.9260072996242</v>
      </c>
      <c r="V505" s="58">
        <v>1120.5059270535069</v>
      </c>
      <c r="W505" s="60">
        <v>1029.1882663779209</v>
      </c>
      <c r="X505" s="59">
        <f t="shared" si="50"/>
        <v>2.5273684159999998</v>
      </c>
      <c r="Y505" s="59">
        <f t="shared" si="51"/>
        <v>2.321395947812011</v>
      </c>
      <c r="Z505" s="59">
        <f t="shared" si="52"/>
        <v>2.1322095791031779</v>
      </c>
      <c r="AA505" s="59">
        <f t="shared" si="53"/>
        <v>1.9584412962831257</v>
      </c>
      <c r="AB505" s="59">
        <f t="shared" si="54"/>
        <v>1.7988345745076171</v>
      </c>
      <c r="AC505" s="59">
        <f t="shared" si="55"/>
        <v>1.6522352917011862</v>
      </c>
      <c r="AD505" s="59">
        <f t="shared" si="56"/>
        <v>1.5175833830579648</v>
      </c>
    </row>
    <row r="506" spans="1:30" x14ac:dyDescent="0.25">
      <c r="A506" s="52" t="s">
        <v>1036</v>
      </c>
      <c r="B506" s="53">
        <v>40415</v>
      </c>
      <c r="C506" s="54">
        <v>4301350297</v>
      </c>
      <c r="D506" s="55">
        <v>313</v>
      </c>
      <c r="E506" s="55">
        <v>1718</v>
      </c>
      <c r="F506" s="55" t="s">
        <v>18</v>
      </c>
      <c r="G506" s="55" t="s">
        <v>32</v>
      </c>
      <c r="H506" s="55">
        <v>40.114980000000003</v>
      </c>
      <c r="I506" s="56">
        <v>-110.13057000000001</v>
      </c>
      <c r="J506" s="54">
        <v>1718</v>
      </c>
      <c r="K506" s="55">
        <v>365</v>
      </c>
      <c r="L506" s="55">
        <v>730</v>
      </c>
      <c r="M506" s="55">
        <v>1095</v>
      </c>
      <c r="N506" s="55">
        <v>1460</v>
      </c>
      <c r="O506" s="55">
        <v>1825</v>
      </c>
      <c r="P506" s="55">
        <v>2190</v>
      </c>
      <c r="Q506" s="57">
        <v>2.3290384453705478E-4</v>
      </c>
      <c r="R506" s="58">
        <v>1577.988477300428</v>
      </c>
      <c r="S506" s="58">
        <v>1449.3874473183491</v>
      </c>
      <c r="T506" s="58">
        <v>1331.2669912760396</v>
      </c>
      <c r="U506" s="58">
        <v>1222.7729758114087</v>
      </c>
      <c r="V506" s="58">
        <v>1123.1208767082408</v>
      </c>
      <c r="W506" s="60">
        <v>1031.590105972735</v>
      </c>
      <c r="X506" s="59">
        <f t="shared" si="50"/>
        <v>2.5332665919999999</v>
      </c>
      <c r="Y506" s="59">
        <f t="shared" si="51"/>
        <v>2.3268134412724821</v>
      </c>
      <c r="Z506" s="59">
        <f t="shared" si="52"/>
        <v>2.1371855641185875</v>
      </c>
      <c r="AA506" s="59">
        <f t="shared" si="53"/>
        <v>1.9630117543841363</v>
      </c>
      <c r="AB506" s="59">
        <f t="shared" si="54"/>
        <v>1.8030325548448578</v>
      </c>
      <c r="AC506" s="59">
        <f t="shared" si="55"/>
        <v>1.6560911500248761</v>
      </c>
      <c r="AD506" s="59">
        <f t="shared" si="56"/>
        <v>1.5211250012214605</v>
      </c>
    </row>
    <row r="507" spans="1:30" x14ac:dyDescent="0.25">
      <c r="A507" s="52" t="s">
        <v>468</v>
      </c>
      <c r="B507" s="53">
        <v>38973</v>
      </c>
      <c r="C507" s="54">
        <v>4301332834</v>
      </c>
      <c r="D507" s="55">
        <v>358</v>
      </c>
      <c r="E507" s="55">
        <v>1739</v>
      </c>
      <c r="F507" s="55" t="s">
        <v>18</v>
      </c>
      <c r="G507" s="55" t="s">
        <v>32</v>
      </c>
      <c r="H507" s="55">
        <v>40.006599999999899</v>
      </c>
      <c r="I507" s="56">
        <v>-110.21633</v>
      </c>
      <c r="J507" s="54">
        <v>1739</v>
      </c>
      <c r="K507" s="55">
        <v>365</v>
      </c>
      <c r="L507" s="55">
        <v>730</v>
      </c>
      <c r="M507" s="55">
        <v>1095</v>
      </c>
      <c r="N507" s="55">
        <v>1460</v>
      </c>
      <c r="O507" s="55">
        <v>1825</v>
      </c>
      <c r="P507" s="55">
        <v>2190</v>
      </c>
      <c r="Q507" s="57">
        <v>2.3290384453705478E-4</v>
      </c>
      <c r="R507" s="58">
        <v>1597.277044252296</v>
      </c>
      <c r="S507" s="58">
        <v>1467.1040575591437</v>
      </c>
      <c r="T507" s="58">
        <v>1347.5397542660262</v>
      </c>
      <c r="U507" s="58">
        <v>1237.7195604982769</v>
      </c>
      <c r="V507" s="58">
        <v>1136.8493623955942</v>
      </c>
      <c r="W507" s="60">
        <v>1044.19976384551</v>
      </c>
      <c r="X507" s="59">
        <f t="shared" si="50"/>
        <v>2.5642320160000001</v>
      </c>
      <c r="Y507" s="59">
        <f t="shared" si="51"/>
        <v>2.3552552819399577</v>
      </c>
      <c r="Z507" s="59">
        <f t="shared" si="52"/>
        <v>2.1633094854494899</v>
      </c>
      <c r="AA507" s="59">
        <f t="shared" si="53"/>
        <v>1.9870066594144433</v>
      </c>
      <c r="AB507" s="59">
        <f t="shared" si="54"/>
        <v>1.8250719516153711</v>
      </c>
      <c r="AC507" s="59">
        <f t="shared" si="55"/>
        <v>1.6763344062242489</v>
      </c>
      <c r="AD507" s="59">
        <f t="shared" si="56"/>
        <v>1.5397184965798136</v>
      </c>
    </row>
    <row r="508" spans="1:30" x14ac:dyDescent="0.25">
      <c r="A508" s="52" t="s">
        <v>561</v>
      </c>
      <c r="B508" s="53">
        <v>39254</v>
      </c>
      <c r="C508" s="54">
        <v>4301333382</v>
      </c>
      <c r="D508" s="55">
        <v>366</v>
      </c>
      <c r="E508" s="55">
        <v>1743</v>
      </c>
      <c r="F508" s="55" t="s">
        <v>18</v>
      </c>
      <c r="G508" s="55" t="s">
        <v>32</v>
      </c>
      <c r="H508" s="55">
        <v>40.000770000000003</v>
      </c>
      <c r="I508" s="56">
        <v>-110.31502</v>
      </c>
      <c r="J508" s="54">
        <v>1743</v>
      </c>
      <c r="K508" s="55">
        <v>365</v>
      </c>
      <c r="L508" s="55">
        <v>730</v>
      </c>
      <c r="M508" s="55">
        <v>1095</v>
      </c>
      <c r="N508" s="55">
        <v>1460</v>
      </c>
      <c r="O508" s="55">
        <v>1825</v>
      </c>
      <c r="P508" s="55">
        <v>2190</v>
      </c>
      <c r="Q508" s="57">
        <v>2.3290384453705478E-4</v>
      </c>
      <c r="R508" s="58">
        <v>1600.9510570050327</v>
      </c>
      <c r="S508" s="58">
        <v>1470.4786499859617</v>
      </c>
      <c r="T508" s="58">
        <v>1350.6393281688806</v>
      </c>
      <c r="U508" s="58">
        <v>1240.5665290100612</v>
      </c>
      <c r="V508" s="58">
        <v>1139.4643120503281</v>
      </c>
      <c r="W508" s="60">
        <v>1046.6016034403244</v>
      </c>
      <c r="X508" s="59">
        <f t="shared" si="50"/>
        <v>2.5701301919999997</v>
      </c>
      <c r="Y508" s="59">
        <f t="shared" si="51"/>
        <v>2.3606727754004289</v>
      </c>
      <c r="Z508" s="59">
        <f t="shared" si="52"/>
        <v>2.1682854704648999</v>
      </c>
      <c r="AA508" s="59">
        <f t="shared" si="53"/>
        <v>1.9915771175154537</v>
      </c>
      <c r="AB508" s="59">
        <f t="shared" si="54"/>
        <v>1.8292699319526116</v>
      </c>
      <c r="AC508" s="59">
        <f t="shared" si="55"/>
        <v>1.680190264547939</v>
      </c>
      <c r="AD508" s="59">
        <f t="shared" si="56"/>
        <v>1.5432601147433096</v>
      </c>
    </row>
    <row r="509" spans="1:30" x14ac:dyDescent="0.25">
      <c r="A509" s="52" t="s">
        <v>1121</v>
      </c>
      <c r="B509" s="53">
        <v>40505</v>
      </c>
      <c r="C509" s="54">
        <v>4301350139</v>
      </c>
      <c r="D509" s="55">
        <v>366</v>
      </c>
      <c r="E509" s="55">
        <v>1744</v>
      </c>
      <c r="F509" s="55" t="s">
        <v>18</v>
      </c>
      <c r="G509" s="55" t="s">
        <v>32</v>
      </c>
      <c r="H509" s="55">
        <v>40.0941499999999</v>
      </c>
      <c r="I509" s="56">
        <v>-110.13145</v>
      </c>
      <c r="J509" s="54">
        <v>1744</v>
      </c>
      <c r="K509" s="55">
        <v>365</v>
      </c>
      <c r="L509" s="55">
        <v>730</v>
      </c>
      <c r="M509" s="55">
        <v>1095</v>
      </c>
      <c r="N509" s="55">
        <v>1460</v>
      </c>
      <c r="O509" s="55">
        <v>1825</v>
      </c>
      <c r="P509" s="55">
        <v>2190</v>
      </c>
      <c r="Q509" s="57">
        <v>2.3290384453705478E-4</v>
      </c>
      <c r="R509" s="58">
        <v>1601.8695601932168</v>
      </c>
      <c r="S509" s="58">
        <v>1471.3222980926664</v>
      </c>
      <c r="T509" s="58">
        <v>1351.4142216445944</v>
      </c>
      <c r="U509" s="58">
        <v>1241.2782711380073</v>
      </c>
      <c r="V509" s="58">
        <v>1140.1180494640116</v>
      </c>
      <c r="W509" s="60">
        <v>1047.202063339028</v>
      </c>
      <c r="X509" s="59">
        <f t="shared" si="50"/>
        <v>2.5716047359999998</v>
      </c>
      <c r="Y509" s="59">
        <f t="shared" si="51"/>
        <v>2.3620271487655464</v>
      </c>
      <c r="Z509" s="59">
        <f t="shared" si="52"/>
        <v>2.1695294667187528</v>
      </c>
      <c r="AA509" s="59">
        <f t="shared" si="53"/>
        <v>1.9927197320407066</v>
      </c>
      <c r="AB509" s="59">
        <f t="shared" si="54"/>
        <v>1.8303194270369219</v>
      </c>
      <c r="AC509" s="59">
        <f t="shared" si="55"/>
        <v>1.6811542291288615</v>
      </c>
      <c r="AD509" s="59">
        <f t="shared" si="56"/>
        <v>1.5441455192841835</v>
      </c>
    </row>
    <row r="510" spans="1:30" x14ac:dyDescent="0.25">
      <c r="A510" s="52" t="s">
        <v>432</v>
      </c>
      <c r="B510" s="53">
        <v>38716</v>
      </c>
      <c r="C510" s="54">
        <v>4301332737</v>
      </c>
      <c r="D510" s="55">
        <v>358</v>
      </c>
      <c r="E510" s="55">
        <v>1745</v>
      </c>
      <c r="F510" s="55" t="s">
        <v>18</v>
      </c>
      <c r="G510" s="55" t="s">
        <v>32</v>
      </c>
      <c r="H510" s="55">
        <v>40.042580000000001</v>
      </c>
      <c r="I510" s="56">
        <v>-110.53537</v>
      </c>
      <c r="J510" s="54">
        <v>1745</v>
      </c>
      <c r="K510" s="55">
        <v>365</v>
      </c>
      <c r="L510" s="55">
        <v>730</v>
      </c>
      <c r="M510" s="55">
        <v>1095</v>
      </c>
      <c r="N510" s="55">
        <v>1460</v>
      </c>
      <c r="O510" s="55">
        <v>1825</v>
      </c>
      <c r="P510" s="55">
        <v>2190</v>
      </c>
      <c r="Q510" s="57">
        <v>2.3290384453705478E-4</v>
      </c>
      <c r="R510" s="58">
        <v>1602.7880633814011</v>
      </c>
      <c r="S510" s="58">
        <v>1472.1659461993709</v>
      </c>
      <c r="T510" s="58">
        <v>1352.1891151203079</v>
      </c>
      <c r="U510" s="58">
        <v>1241.9900132659534</v>
      </c>
      <c r="V510" s="58">
        <v>1140.7717868776951</v>
      </c>
      <c r="W510" s="60">
        <v>1047.8025232377315</v>
      </c>
      <c r="X510" s="59">
        <f t="shared" si="50"/>
        <v>2.57307928</v>
      </c>
      <c r="Y510" s="59">
        <f t="shared" si="51"/>
        <v>2.3633815221306644</v>
      </c>
      <c r="Z510" s="59">
        <f t="shared" si="52"/>
        <v>2.1707734629726052</v>
      </c>
      <c r="AA510" s="59">
        <f t="shared" si="53"/>
        <v>1.9938623465659591</v>
      </c>
      <c r="AB510" s="59">
        <f t="shared" si="54"/>
        <v>1.8313689221212319</v>
      </c>
      <c r="AC510" s="59">
        <f t="shared" si="55"/>
        <v>1.682118193709784</v>
      </c>
      <c r="AD510" s="59">
        <f t="shared" si="56"/>
        <v>1.5450309238250575</v>
      </c>
    </row>
    <row r="511" spans="1:30" x14ac:dyDescent="0.25">
      <c r="A511" s="52" t="s">
        <v>655</v>
      </c>
      <c r="B511" s="53">
        <v>39514</v>
      </c>
      <c r="C511" s="54">
        <v>4301333178</v>
      </c>
      <c r="D511" s="55">
        <v>342</v>
      </c>
      <c r="E511" s="55">
        <v>1746</v>
      </c>
      <c r="F511" s="55" t="s">
        <v>18</v>
      </c>
      <c r="G511" s="55" t="s">
        <v>32</v>
      </c>
      <c r="H511" s="55">
        <v>40.015250000000002</v>
      </c>
      <c r="I511" s="56">
        <v>-110.08922</v>
      </c>
      <c r="J511" s="54">
        <v>1746</v>
      </c>
      <c r="K511" s="55">
        <v>365</v>
      </c>
      <c r="L511" s="55">
        <v>730</v>
      </c>
      <c r="M511" s="55">
        <v>1095</v>
      </c>
      <c r="N511" s="55">
        <v>1460</v>
      </c>
      <c r="O511" s="55">
        <v>1825</v>
      </c>
      <c r="P511" s="55">
        <v>2190</v>
      </c>
      <c r="Q511" s="57">
        <v>2.3290384453705478E-4</v>
      </c>
      <c r="R511" s="58">
        <v>1603.7065665695852</v>
      </c>
      <c r="S511" s="58">
        <v>1473.0095943060753</v>
      </c>
      <c r="T511" s="58">
        <v>1352.9640085960216</v>
      </c>
      <c r="U511" s="58">
        <v>1242.7017553938995</v>
      </c>
      <c r="V511" s="58">
        <v>1141.4255242913787</v>
      </c>
      <c r="W511" s="60">
        <v>1048.4029831364351</v>
      </c>
      <c r="X511" s="59">
        <f t="shared" si="50"/>
        <v>2.5745538240000001</v>
      </c>
      <c r="Y511" s="59">
        <f t="shared" si="51"/>
        <v>2.3647358954957824</v>
      </c>
      <c r="Z511" s="59">
        <f t="shared" si="52"/>
        <v>2.1720174592264576</v>
      </c>
      <c r="AA511" s="59">
        <f t="shared" si="53"/>
        <v>1.9950049610912119</v>
      </c>
      <c r="AB511" s="59">
        <f t="shared" si="54"/>
        <v>1.832418417205542</v>
      </c>
      <c r="AC511" s="59">
        <f t="shared" si="55"/>
        <v>1.6830821582907065</v>
      </c>
      <c r="AD511" s="59">
        <f t="shared" si="56"/>
        <v>1.5459163283659314</v>
      </c>
    </row>
    <row r="512" spans="1:30" x14ac:dyDescent="0.25">
      <c r="A512" s="52" t="s">
        <v>521</v>
      </c>
      <c r="B512" s="53">
        <v>39168</v>
      </c>
      <c r="C512" s="54">
        <v>4304738365</v>
      </c>
      <c r="D512" s="55">
        <v>355</v>
      </c>
      <c r="E512" s="55">
        <v>1748</v>
      </c>
      <c r="F512" s="55" t="s">
        <v>18</v>
      </c>
      <c r="G512" s="55" t="s">
        <v>19</v>
      </c>
      <c r="H512" s="55">
        <v>40.111040000000003</v>
      </c>
      <c r="I512" s="56">
        <v>-109.97591</v>
      </c>
      <c r="J512" s="54">
        <v>1748</v>
      </c>
      <c r="K512" s="55">
        <v>365</v>
      </c>
      <c r="L512" s="55">
        <v>730</v>
      </c>
      <c r="M512" s="55">
        <v>1095</v>
      </c>
      <c r="N512" s="55">
        <v>1460</v>
      </c>
      <c r="O512" s="55">
        <v>1825</v>
      </c>
      <c r="P512" s="55">
        <v>2190</v>
      </c>
      <c r="Q512" s="57">
        <v>2.3290384453705478E-4</v>
      </c>
      <c r="R512" s="58">
        <v>1605.5435729459537</v>
      </c>
      <c r="S512" s="58">
        <v>1474.6968905194844</v>
      </c>
      <c r="T512" s="58">
        <v>1354.5137955474488</v>
      </c>
      <c r="U512" s="58">
        <v>1244.1252396497919</v>
      </c>
      <c r="V512" s="58">
        <v>1142.7329991187455</v>
      </c>
      <c r="W512" s="60">
        <v>1049.6039029338422</v>
      </c>
      <c r="X512" s="59">
        <f t="shared" si="50"/>
        <v>2.5775029119999999</v>
      </c>
      <c r="Y512" s="59">
        <f t="shared" si="51"/>
        <v>2.367444642226018</v>
      </c>
      <c r="Z512" s="59">
        <f t="shared" si="52"/>
        <v>2.1745054517341624</v>
      </c>
      <c r="AA512" s="59">
        <f t="shared" si="53"/>
        <v>1.9972901901417173</v>
      </c>
      <c r="AB512" s="59">
        <f t="shared" si="54"/>
        <v>1.8345174073741626</v>
      </c>
      <c r="AC512" s="59">
        <f t="shared" si="55"/>
        <v>1.6850100874525513</v>
      </c>
      <c r="AD512" s="59">
        <f t="shared" si="56"/>
        <v>1.5476871374476793</v>
      </c>
    </row>
    <row r="513" spans="1:30" x14ac:dyDescent="0.25">
      <c r="A513" s="52" t="s">
        <v>1081</v>
      </c>
      <c r="B513" s="53">
        <v>40459</v>
      </c>
      <c r="C513" s="54">
        <v>4301350359</v>
      </c>
      <c r="D513" s="55">
        <v>362</v>
      </c>
      <c r="E513" s="55">
        <v>1751</v>
      </c>
      <c r="F513" s="55" t="s">
        <v>18</v>
      </c>
      <c r="G513" s="55" t="s">
        <v>32</v>
      </c>
      <c r="H513" s="55">
        <v>40.118049999999897</v>
      </c>
      <c r="I513" s="56">
        <v>-110.19215</v>
      </c>
      <c r="J513" s="54">
        <v>1751</v>
      </c>
      <c r="K513" s="55">
        <v>365</v>
      </c>
      <c r="L513" s="55">
        <v>730</v>
      </c>
      <c r="M513" s="55">
        <v>1095</v>
      </c>
      <c r="N513" s="55">
        <v>1460</v>
      </c>
      <c r="O513" s="55">
        <v>1825</v>
      </c>
      <c r="P513" s="55">
        <v>2190</v>
      </c>
      <c r="Q513" s="57">
        <v>2.3290384453705478E-4</v>
      </c>
      <c r="R513" s="58">
        <v>1608.2990825105062</v>
      </c>
      <c r="S513" s="58">
        <v>1477.227834839598</v>
      </c>
      <c r="T513" s="58">
        <v>1356.8384759745898</v>
      </c>
      <c r="U513" s="58">
        <v>1246.2604660336301</v>
      </c>
      <c r="V513" s="58">
        <v>1144.6942113597961</v>
      </c>
      <c r="W513" s="60">
        <v>1051.405282629953</v>
      </c>
      <c r="X513" s="59">
        <f t="shared" si="50"/>
        <v>2.5819265439999999</v>
      </c>
      <c r="Y513" s="59">
        <f t="shared" si="51"/>
        <v>2.3715077623213716</v>
      </c>
      <c r="Z513" s="59">
        <f t="shared" si="52"/>
        <v>2.1782374404957201</v>
      </c>
      <c r="AA513" s="59">
        <f t="shared" si="53"/>
        <v>2.0007180337174755</v>
      </c>
      <c r="AB513" s="59">
        <f t="shared" si="54"/>
        <v>1.837665892627093</v>
      </c>
      <c r="AC513" s="59">
        <f t="shared" si="55"/>
        <v>1.6879019811953191</v>
      </c>
      <c r="AD513" s="59">
        <f t="shared" si="56"/>
        <v>1.5503433510703013</v>
      </c>
    </row>
    <row r="514" spans="1:30" x14ac:dyDescent="0.25">
      <c r="A514" s="52" t="s">
        <v>137</v>
      </c>
      <c r="B514" s="53">
        <v>30613</v>
      </c>
      <c r="C514" s="54">
        <v>4301330780</v>
      </c>
      <c r="D514" s="55">
        <v>346</v>
      </c>
      <c r="E514" s="55">
        <v>1752</v>
      </c>
      <c r="F514" s="55" t="s">
        <v>18</v>
      </c>
      <c r="G514" s="55" t="s">
        <v>32</v>
      </c>
      <c r="H514" s="55">
        <v>40.321170000000002</v>
      </c>
      <c r="I514" s="56">
        <v>-110.250339999999</v>
      </c>
      <c r="J514" s="54">
        <v>1752</v>
      </c>
      <c r="K514" s="55">
        <v>365</v>
      </c>
      <c r="L514" s="55">
        <v>730</v>
      </c>
      <c r="M514" s="55">
        <v>1095</v>
      </c>
      <c r="N514" s="55">
        <v>1460</v>
      </c>
      <c r="O514" s="55">
        <v>1825</v>
      </c>
      <c r="P514" s="55">
        <v>2190</v>
      </c>
      <c r="Q514" s="57">
        <v>2.3290384453705478E-4</v>
      </c>
      <c r="R514" s="58">
        <v>1609.2175856986903</v>
      </c>
      <c r="S514" s="58">
        <v>1478.0714829463025</v>
      </c>
      <c r="T514" s="58">
        <v>1357.6133694503035</v>
      </c>
      <c r="U514" s="58">
        <v>1246.9722081615762</v>
      </c>
      <c r="V514" s="58">
        <v>1145.3479487734796</v>
      </c>
      <c r="W514" s="60">
        <v>1052.0057425286566</v>
      </c>
      <c r="X514" s="59">
        <f t="shared" si="50"/>
        <v>2.583401088</v>
      </c>
      <c r="Y514" s="59">
        <f t="shared" si="51"/>
        <v>2.3728621356864896</v>
      </c>
      <c r="Z514" s="59">
        <f t="shared" si="52"/>
        <v>2.1794814367495725</v>
      </c>
      <c r="AA514" s="59">
        <f t="shared" si="53"/>
        <v>2.0018606482427281</v>
      </c>
      <c r="AB514" s="59">
        <f t="shared" si="54"/>
        <v>1.8387153877114031</v>
      </c>
      <c r="AC514" s="59">
        <f t="shared" si="55"/>
        <v>1.6888659457762416</v>
      </c>
      <c r="AD514" s="59">
        <f t="shared" si="56"/>
        <v>1.5512287556111752</v>
      </c>
    </row>
    <row r="515" spans="1:30" x14ac:dyDescent="0.25">
      <c r="A515" s="52" t="s">
        <v>1254</v>
      </c>
      <c r="B515" s="53">
        <v>40649</v>
      </c>
      <c r="C515" s="54">
        <v>4304751304</v>
      </c>
      <c r="D515" s="55">
        <v>354</v>
      </c>
      <c r="E515" s="55">
        <v>1753</v>
      </c>
      <c r="F515" s="55" t="s">
        <v>18</v>
      </c>
      <c r="G515" s="55" t="s">
        <v>19</v>
      </c>
      <c r="H515" s="55">
        <v>40.162329999999898</v>
      </c>
      <c r="I515" s="56">
        <v>-109.84285</v>
      </c>
      <c r="J515" s="54">
        <v>1753</v>
      </c>
      <c r="K515" s="55">
        <v>365</v>
      </c>
      <c r="L515" s="55">
        <v>730</v>
      </c>
      <c r="M515" s="55">
        <v>1095</v>
      </c>
      <c r="N515" s="55">
        <v>1460</v>
      </c>
      <c r="O515" s="55">
        <v>1825</v>
      </c>
      <c r="P515" s="55">
        <v>2190</v>
      </c>
      <c r="Q515" s="57">
        <v>2.3290384453705478E-4</v>
      </c>
      <c r="R515" s="58">
        <v>1610.1360888868744</v>
      </c>
      <c r="S515" s="58">
        <v>1478.9151310530069</v>
      </c>
      <c r="T515" s="58">
        <v>1358.3882629260172</v>
      </c>
      <c r="U515" s="58">
        <v>1247.6839502895223</v>
      </c>
      <c r="V515" s="58">
        <v>1146.0016861871632</v>
      </c>
      <c r="W515" s="60">
        <v>1052.6062024273601</v>
      </c>
      <c r="X515" s="59">
        <f t="shared" si="50"/>
        <v>2.5848756319999997</v>
      </c>
      <c r="Y515" s="59">
        <f t="shared" si="51"/>
        <v>2.3742165090516072</v>
      </c>
      <c r="Z515" s="59">
        <f t="shared" si="52"/>
        <v>2.1807254330034249</v>
      </c>
      <c r="AA515" s="59">
        <f t="shared" si="53"/>
        <v>2.0030032627679812</v>
      </c>
      <c r="AB515" s="59">
        <f t="shared" si="54"/>
        <v>1.8397648827957132</v>
      </c>
      <c r="AC515" s="59">
        <f t="shared" si="55"/>
        <v>1.6898299103571643</v>
      </c>
      <c r="AD515" s="59">
        <f t="shared" si="56"/>
        <v>1.5521141601520492</v>
      </c>
    </row>
    <row r="516" spans="1:30" x14ac:dyDescent="0.25">
      <c r="A516" s="52" t="s">
        <v>1663</v>
      </c>
      <c r="B516" s="53">
        <v>41220</v>
      </c>
      <c r="C516" s="54">
        <v>4301351171</v>
      </c>
      <c r="D516" s="55">
        <v>57</v>
      </c>
      <c r="E516" s="55">
        <v>1758</v>
      </c>
      <c r="F516" s="55" t="s">
        <v>18</v>
      </c>
      <c r="G516" s="55" t="s">
        <v>32</v>
      </c>
      <c r="H516" s="55">
        <v>40.032870000000003</v>
      </c>
      <c r="I516" s="56">
        <v>-110.16399</v>
      </c>
      <c r="J516" s="54">
        <v>1758</v>
      </c>
      <c r="K516" s="55">
        <v>365</v>
      </c>
      <c r="L516" s="55">
        <v>730</v>
      </c>
      <c r="M516" s="55">
        <v>1095</v>
      </c>
      <c r="N516" s="55">
        <v>1460</v>
      </c>
      <c r="O516" s="55">
        <v>1825</v>
      </c>
      <c r="P516" s="55">
        <v>2190</v>
      </c>
      <c r="Q516" s="57">
        <v>2.3290384453705478E-4</v>
      </c>
      <c r="R516" s="58">
        <v>1614.7286048277954</v>
      </c>
      <c r="S516" s="58">
        <v>1483.1333715865294</v>
      </c>
      <c r="T516" s="58">
        <v>1362.2627303045854</v>
      </c>
      <c r="U516" s="58">
        <v>1251.2426609292529</v>
      </c>
      <c r="V516" s="58">
        <v>1149.2703732555806</v>
      </c>
      <c r="W516" s="60">
        <v>1055.6085019208779</v>
      </c>
      <c r="X516" s="59">
        <f t="shared" ref="X516:X579" si="57">E516*0.001474544</f>
        <v>2.5922483519999999</v>
      </c>
      <c r="Y516" s="59">
        <f t="shared" si="51"/>
        <v>2.3809883758771968</v>
      </c>
      <c r="Z516" s="59">
        <f t="shared" si="52"/>
        <v>2.1869454142726874</v>
      </c>
      <c r="AA516" s="59">
        <f t="shared" si="53"/>
        <v>2.0087163353942445</v>
      </c>
      <c r="AB516" s="59">
        <f t="shared" si="54"/>
        <v>1.8450123582172642</v>
      </c>
      <c r="AC516" s="59">
        <f t="shared" si="55"/>
        <v>1.6946497332617767</v>
      </c>
      <c r="AD516" s="59">
        <f t="shared" si="56"/>
        <v>1.5565411828564188</v>
      </c>
    </row>
    <row r="517" spans="1:30" x14ac:dyDescent="0.25">
      <c r="A517" s="52" t="s">
        <v>657</v>
      </c>
      <c r="B517" s="53">
        <v>39519</v>
      </c>
      <c r="C517" s="54">
        <v>4301333177</v>
      </c>
      <c r="D517" s="55">
        <v>366</v>
      </c>
      <c r="E517" s="55">
        <v>1779</v>
      </c>
      <c r="F517" s="55" t="s">
        <v>18</v>
      </c>
      <c r="G517" s="55" t="s">
        <v>32</v>
      </c>
      <c r="H517" s="55">
        <v>40.022150000000003</v>
      </c>
      <c r="I517" s="56">
        <v>-110.093639999999</v>
      </c>
      <c r="J517" s="54">
        <v>1779</v>
      </c>
      <c r="K517" s="55">
        <v>365</v>
      </c>
      <c r="L517" s="55">
        <v>730</v>
      </c>
      <c r="M517" s="55">
        <v>1095</v>
      </c>
      <c r="N517" s="55">
        <v>1460</v>
      </c>
      <c r="O517" s="55">
        <v>1825</v>
      </c>
      <c r="P517" s="55">
        <v>2190</v>
      </c>
      <c r="Q517" s="57">
        <v>2.3290384453705478E-4</v>
      </c>
      <c r="R517" s="58">
        <v>1634.0171717796634</v>
      </c>
      <c r="S517" s="58">
        <v>1500.8499818273242</v>
      </c>
      <c r="T517" s="58">
        <v>1378.5354932945718</v>
      </c>
      <c r="U517" s="58">
        <v>1266.1892456161211</v>
      </c>
      <c r="V517" s="58">
        <v>1162.9988589429338</v>
      </c>
      <c r="W517" s="60">
        <v>1068.2181597936531</v>
      </c>
      <c r="X517" s="59">
        <f t="shared" si="57"/>
        <v>2.6232137760000001</v>
      </c>
      <c r="Y517" s="59">
        <f t="shared" ref="Y517:Y580" si="58">R517*0.001474544</f>
        <v>2.4094302165446719</v>
      </c>
      <c r="Z517" s="59">
        <f t="shared" ref="Z517:Z580" si="59">S517*0.001474544</f>
        <v>2.2130693356035898</v>
      </c>
      <c r="AA517" s="59">
        <f t="shared" ref="AA517:AA580" si="60">T517*0.001474544</f>
        <v>2.0327112404245509</v>
      </c>
      <c r="AB517" s="59">
        <f t="shared" ref="AB517:AB580" si="61">U517*0.001474544</f>
        <v>1.8670517549877776</v>
      </c>
      <c r="AC517" s="59">
        <f t="shared" ref="AC517:AC580" si="62">V517*0.001474544</f>
        <v>1.7148929894611493</v>
      </c>
      <c r="AD517" s="59">
        <f t="shared" ref="AD517:AD580" si="63">W517*0.001474544</f>
        <v>1.5751346782147724</v>
      </c>
    </row>
    <row r="518" spans="1:30" x14ac:dyDescent="0.25">
      <c r="A518" s="52" t="s">
        <v>616</v>
      </c>
      <c r="B518" s="53">
        <v>39381</v>
      </c>
      <c r="C518" s="54">
        <v>4301333000</v>
      </c>
      <c r="D518" s="55">
        <v>364</v>
      </c>
      <c r="E518" s="55">
        <v>1780</v>
      </c>
      <c r="F518" s="55" t="s">
        <v>18</v>
      </c>
      <c r="G518" s="55" t="s">
        <v>32</v>
      </c>
      <c r="H518" s="55">
        <v>40.02655</v>
      </c>
      <c r="I518" s="56">
        <v>-110.163799999999</v>
      </c>
      <c r="J518" s="54">
        <v>1780</v>
      </c>
      <c r="K518" s="55">
        <v>365</v>
      </c>
      <c r="L518" s="55">
        <v>730</v>
      </c>
      <c r="M518" s="55">
        <v>1095</v>
      </c>
      <c r="N518" s="55">
        <v>1460</v>
      </c>
      <c r="O518" s="55">
        <v>1825</v>
      </c>
      <c r="P518" s="55">
        <v>2190</v>
      </c>
      <c r="Q518" s="57">
        <v>2.3290384453705478E-4</v>
      </c>
      <c r="R518" s="58">
        <v>1634.9356749678475</v>
      </c>
      <c r="S518" s="58">
        <v>1501.6936299340286</v>
      </c>
      <c r="T518" s="58">
        <v>1379.3103867702855</v>
      </c>
      <c r="U518" s="58">
        <v>1266.9009877440672</v>
      </c>
      <c r="V518" s="58">
        <v>1163.6525963566173</v>
      </c>
      <c r="W518" s="60">
        <v>1068.8186196923566</v>
      </c>
      <c r="X518" s="59">
        <f t="shared" si="57"/>
        <v>2.6246883199999997</v>
      </c>
      <c r="Y518" s="59">
        <f t="shared" si="58"/>
        <v>2.4107845899097895</v>
      </c>
      <c r="Z518" s="59">
        <f t="shared" si="59"/>
        <v>2.2143133318574422</v>
      </c>
      <c r="AA518" s="59">
        <f t="shared" si="60"/>
        <v>2.033853854949804</v>
      </c>
      <c r="AB518" s="59">
        <f t="shared" si="61"/>
        <v>1.8681012500720877</v>
      </c>
      <c r="AC518" s="59">
        <f t="shared" si="62"/>
        <v>1.7158569540420718</v>
      </c>
      <c r="AD518" s="59">
        <f t="shared" si="63"/>
        <v>1.5760200827556463</v>
      </c>
    </row>
    <row r="519" spans="1:30" x14ac:dyDescent="0.25">
      <c r="A519" s="52" t="s">
        <v>912</v>
      </c>
      <c r="B519" s="53">
        <v>40264</v>
      </c>
      <c r="C519" s="54">
        <v>4301334173</v>
      </c>
      <c r="D519" s="55">
        <v>366</v>
      </c>
      <c r="E519" s="55">
        <v>1781</v>
      </c>
      <c r="F519" s="55" t="s">
        <v>18</v>
      </c>
      <c r="G519" s="55" t="s">
        <v>32</v>
      </c>
      <c r="H519" s="55">
        <v>40.087179999999897</v>
      </c>
      <c r="I519" s="56">
        <v>-110.14628</v>
      </c>
      <c r="J519" s="54">
        <v>1781</v>
      </c>
      <c r="K519" s="55">
        <v>365</v>
      </c>
      <c r="L519" s="55">
        <v>730</v>
      </c>
      <c r="M519" s="55">
        <v>1095</v>
      </c>
      <c r="N519" s="55">
        <v>1460</v>
      </c>
      <c r="O519" s="55">
        <v>1825</v>
      </c>
      <c r="P519" s="55">
        <v>2190</v>
      </c>
      <c r="Q519" s="57">
        <v>2.3290384453705478E-4</v>
      </c>
      <c r="R519" s="58">
        <v>1635.8541781560316</v>
      </c>
      <c r="S519" s="58">
        <v>1502.5372780407333</v>
      </c>
      <c r="T519" s="58">
        <v>1380.0852802459992</v>
      </c>
      <c r="U519" s="58">
        <v>1267.6127298720132</v>
      </c>
      <c r="V519" s="58">
        <v>1164.3063337703009</v>
      </c>
      <c r="W519" s="60">
        <v>1069.4190795910602</v>
      </c>
      <c r="X519" s="59">
        <f t="shared" si="57"/>
        <v>2.6261628639999999</v>
      </c>
      <c r="Y519" s="59">
        <f t="shared" si="58"/>
        <v>2.4121389632749075</v>
      </c>
      <c r="Z519" s="59">
        <f t="shared" si="59"/>
        <v>2.215557328111295</v>
      </c>
      <c r="AA519" s="59">
        <f t="shared" si="60"/>
        <v>2.0349964694750566</v>
      </c>
      <c r="AB519" s="59">
        <f t="shared" si="61"/>
        <v>1.8691507451563978</v>
      </c>
      <c r="AC519" s="59">
        <f t="shared" si="62"/>
        <v>1.7168209186229944</v>
      </c>
      <c r="AD519" s="59">
        <f t="shared" si="63"/>
        <v>1.5769054872965202</v>
      </c>
    </row>
    <row r="520" spans="1:30" x14ac:dyDescent="0.25">
      <c r="A520" s="52" t="s">
        <v>978</v>
      </c>
      <c r="B520" s="53">
        <v>40348</v>
      </c>
      <c r="C520" s="54">
        <v>4301333958</v>
      </c>
      <c r="D520" s="55">
        <v>355</v>
      </c>
      <c r="E520" s="55">
        <v>1783</v>
      </c>
      <c r="F520" s="55" t="s">
        <v>18</v>
      </c>
      <c r="G520" s="55" t="s">
        <v>32</v>
      </c>
      <c r="H520" s="55">
        <v>40.101689999999898</v>
      </c>
      <c r="I520" s="56">
        <v>-110.06524</v>
      </c>
      <c r="J520" s="54">
        <v>1783</v>
      </c>
      <c r="K520" s="55">
        <v>365</v>
      </c>
      <c r="L520" s="55">
        <v>730</v>
      </c>
      <c r="M520" s="55">
        <v>1095</v>
      </c>
      <c r="N520" s="55">
        <v>1460</v>
      </c>
      <c r="O520" s="55">
        <v>1825</v>
      </c>
      <c r="P520" s="55">
        <v>2190</v>
      </c>
      <c r="Q520" s="57">
        <v>2.3290384453705478E-4</v>
      </c>
      <c r="R520" s="58">
        <v>1637.6911845324</v>
      </c>
      <c r="S520" s="58">
        <v>1504.2245742541422</v>
      </c>
      <c r="T520" s="58">
        <v>1381.6350671974265</v>
      </c>
      <c r="U520" s="58">
        <v>1269.0362141279054</v>
      </c>
      <c r="V520" s="58">
        <v>1165.6138085976679</v>
      </c>
      <c r="W520" s="60">
        <v>1070.6199993884672</v>
      </c>
      <c r="X520" s="59">
        <f t="shared" si="57"/>
        <v>2.6291119519999997</v>
      </c>
      <c r="Y520" s="59">
        <f t="shared" si="58"/>
        <v>2.4148477100051431</v>
      </c>
      <c r="Z520" s="59">
        <f t="shared" si="59"/>
        <v>2.2180453206189998</v>
      </c>
      <c r="AA520" s="59">
        <f t="shared" si="60"/>
        <v>2.037281698525562</v>
      </c>
      <c r="AB520" s="59">
        <f t="shared" si="61"/>
        <v>1.8712497353250181</v>
      </c>
      <c r="AC520" s="59">
        <f t="shared" si="62"/>
        <v>1.7187488477848396</v>
      </c>
      <c r="AD520" s="59">
        <f t="shared" si="63"/>
        <v>1.5786762963782679</v>
      </c>
    </row>
    <row r="521" spans="1:30" x14ac:dyDescent="0.25">
      <c r="A521" s="52" t="s">
        <v>42</v>
      </c>
      <c r="B521" s="53">
        <v>24025</v>
      </c>
      <c r="C521" s="54">
        <v>4304715595</v>
      </c>
      <c r="D521" s="55">
        <v>366</v>
      </c>
      <c r="E521" s="55">
        <v>1784</v>
      </c>
      <c r="F521" s="55" t="s">
        <v>18</v>
      </c>
      <c r="G521" s="55" t="s">
        <v>19</v>
      </c>
      <c r="H521" s="55">
        <v>40.364130000000003</v>
      </c>
      <c r="I521" s="56">
        <v>-109.41422</v>
      </c>
      <c r="J521" s="54">
        <v>1784</v>
      </c>
      <c r="K521" s="55">
        <v>365</v>
      </c>
      <c r="L521" s="55">
        <v>730</v>
      </c>
      <c r="M521" s="55">
        <v>1095</v>
      </c>
      <c r="N521" s="55">
        <v>1460</v>
      </c>
      <c r="O521" s="55">
        <v>1825</v>
      </c>
      <c r="P521" s="55">
        <v>2190</v>
      </c>
      <c r="Q521" s="57">
        <v>2.3290384453705478E-4</v>
      </c>
      <c r="R521" s="58">
        <v>1638.6096877205841</v>
      </c>
      <c r="S521" s="58">
        <v>1505.0682223608467</v>
      </c>
      <c r="T521" s="58">
        <v>1382.4099606731399</v>
      </c>
      <c r="U521" s="58">
        <v>1269.7479562558515</v>
      </c>
      <c r="V521" s="58">
        <v>1166.2675460113514</v>
      </c>
      <c r="W521" s="60">
        <v>1071.2204592871708</v>
      </c>
      <c r="X521" s="59">
        <f t="shared" si="57"/>
        <v>2.6305864959999998</v>
      </c>
      <c r="Y521" s="59">
        <f t="shared" si="58"/>
        <v>2.4162020833702611</v>
      </c>
      <c r="Z521" s="59">
        <f t="shared" si="59"/>
        <v>2.2192893168728522</v>
      </c>
      <c r="AA521" s="59">
        <f t="shared" si="60"/>
        <v>2.0384243130508142</v>
      </c>
      <c r="AB521" s="59">
        <f t="shared" si="61"/>
        <v>1.8722992304093282</v>
      </c>
      <c r="AC521" s="59">
        <f t="shared" si="62"/>
        <v>1.7197128123657621</v>
      </c>
      <c r="AD521" s="59">
        <f t="shared" si="63"/>
        <v>1.5795617009191418</v>
      </c>
    </row>
    <row r="522" spans="1:30" x14ac:dyDescent="0.25">
      <c r="A522" s="52" t="s">
        <v>332</v>
      </c>
      <c r="B522" s="53">
        <v>37020</v>
      </c>
      <c r="C522" s="54">
        <v>4301330143</v>
      </c>
      <c r="D522" s="55">
        <v>324</v>
      </c>
      <c r="E522" s="55">
        <v>1785</v>
      </c>
      <c r="F522" s="55" t="s">
        <v>18</v>
      </c>
      <c r="G522" s="55" t="s">
        <v>32</v>
      </c>
      <c r="H522" s="55">
        <v>40.352130000000002</v>
      </c>
      <c r="I522" s="56">
        <v>-110.05885000000001</v>
      </c>
      <c r="J522" s="54">
        <v>1785</v>
      </c>
      <c r="K522" s="55">
        <v>365</v>
      </c>
      <c r="L522" s="55">
        <v>730</v>
      </c>
      <c r="M522" s="55">
        <v>1095</v>
      </c>
      <c r="N522" s="55">
        <v>1460</v>
      </c>
      <c r="O522" s="55">
        <v>1825</v>
      </c>
      <c r="P522" s="55">
        <v>2190</v>
      </c>
      <c r="Q522" s="57">
        <v>2.3290384453705478E-4</v>
      </c>
      <c r="R522" s="58">
        <v>1639.5281909087685</v>
      </c>
      <c r="S522" s="58">
        <v>1505.9118704675514</v>
      </c>
      <c r="T522" s="58">
        <v>1383.1848541488537</v>
      </c>
      <c r="U522" s="58">
        <v>1270.4596983837978</v>
      </c>
      <c r="V522" s="58">
        <v>1166.921283425035</v>
      </c>
      <c r="W522" s="60">
        <v>1071.8209191858743</v>
      </c>
      <c r="X522" s="59">
        <f t="shared" si="57"/>
        <v>2.63206104</v>
      </c>
      <c r="Y522" s="59">
        <f t="shared" si="58"/>
        <v>2.4175564567353791</v>
      </c>
      <c r="Z522" s="59">
        <f t="shared" si="59"/>
        <v>2.2205333131267051</v>
      </c>
      <c r="AA522" s="59">
        <f t="shared" si="60"/>
        <v>2.0395669275760673</v>
      </c>
      <c r="AB522" s="59">
        <f t="shared" si="61"/>
        <v>1.8733487254936387</v>
      </c>
      <c r="AC522" s="59">
        <f t="shared" si="62"/>
        <v>1.7206767769466846</v>
      </c>
      <c r="AD522" s="59">
        <f t="shared" si="63"/>
        <v>1.5804471054600158</v>
      </c>
    </row>
    <row r="523" spans="1:30" x14ac:dyDescent="0.25">
      <c r="A523" s="52" t="s">
        <v>737</v>
      </c>
      <c r="B523" s="53">
        <v>39773</v>
      </c>
      <c r="C523" s="54">
        <v>4301334010</v>
      </c>
      <c r="D523" s="55">
        <v>351</v>
      </c>
      <c r="E523" s="55">
        <v>1794</v>
      </c>
      <c r="F523" s="55" t="s">
        <v>18</v>
      </c>
      <c r="G523" s="55" t="s">
        <v>32</v>
      </c>
      <c r="H523" s="55">
        <v>40.040489999999899</v>
      </c>
      <c r="I523" s="56">
        <v>-110.06133</v>
      </c>
      <c r="J523" s="54">
        <v>1794</v>
      </c>
      <c r="K523" s="55">
        <v>365</v>
      </c>
      <c r="L523" s="55">
        <v>730</v>
      </c>
      <c r="M523" s="55">
        <v>1095</v>
      </c>
      <c r="N523" s="55">
        <v>1460</v>
      </c>
      <c r="O523" s="55">
        <v>1825</v>
      </c>
      <c r="P523" s="55">
        <v>2190</v>
      </c>
      <c r="Q523" s="57">
        <v>2.3290384453705478E-4</v>
      </c>
      <c r="R523" s="58">
        <v>1647.7947196024261</v>
      </c>
      <c r="S523" s="58">
        <v>1513.5047034278919</v>
      </c>
      <c r="T523" s="58">
        <v>1390.1588954302765</v>
      </c>
      <c r="U523" s="58">
        <v>1276.8653775353125</v>
      </c>
      <c r="V523" s="58">
        <v>1172.8049201481863</v>
      </c>
      <c r="W523" s="60">
        <v>1077.2250582742065</v>
      </c>
      <c r="X523" s="59">
        <f t="shared" si="57"/>
        <v>2.6453319359999998</v>
      </c>
      <c r="Y523" s="59">
        <f t="shared" si="58"/>
        <v>2.4297458170214399</v>
      </c>
      <c r="Z523" s="59">
        <f t="shared" si="59"/>
        <v>2.2317292794113772</v>
      </c>
      <c r="AA523" s="59">
        <f t="shared" si="60"/>
        <v>2.0498504583033417</v>
      </c>
      <c r="AB523" s="59">
        <f t="shared" si="61"/>
        <v>1.8827941812524298</v>
      </c>
      <c r="AC523" s="59">
        <f t="shared" si="62"/>
        <v>1.7293524581749871</v>
      </c>
      <c r="AD523" s="59">
        <f t="shared" si="63"/>
        <v>1.5884157463278814</v>
      </c>
    </row>
    <row r="524" spans="1:30" x14ac:dyDescent="0.25">
      <c r="A524" s="52" t="s">
        <v>528</v>
      </c>
      <c r="B524" s="53">
        <v>39195</v>
      </c>
      <c r="C524" s="54">
        <v>4301333058</v>
      </c>
      <c r="D524" s="55">
        <v>202</v>
      </c>
      <c r="E524" s="55">
        <v>1805</v>
      </c>
      <c r="F524" s="55" t="s">
        <v>18</v>
      </c>
      <c r="G524" s="55" t="s">
        <v>32</v>
      </c>
      <c r="H524" s="55">
        <v>40.043959999999899</v>
      </c>
      <c r="I524" s="56">
        <v>-110.13723</v>
      </c>
      <c r="J524" s="54">
        <v>1805</v>
      </c>
      <c r="K524" s="55">
        <v>365</v>
      </c>
      <c r="L524" s="55">
        <v>730</v>
      </c>
      <c r="M524" s="55">
        <v>1095</v>
      </c>
      <c r="N524" s="55">
        <v>1460</v>
      </c>
      <c r="O524" s="55">
        <v>1825</v>
      </c>
      <c r="P524" s="55">
        <v>2190</v>
      </c>
      <c r="Q524" s="57">
        <v>2.3290384453705478E-4</v>
      </c>
      <c r="R524" s="58">
        <v>1657.8982546724521</v>
      </c>
      <c r="S524" s="58">
        <v>1522.7848326016415</v>
      </c>
      <c r="T524" s="58">
        <v>1398.6827236631266</v>
      </c>
      <c r="U524" s="58">
        <v>1284.6945409427199</v>
      </c>
      <c r="V524" s="58">
        <v>1179.9960316987047</v>
      </c>
      <c r="W524" s="60">
        <v>1083.8301171599458</v>
      </c>
      <c r="X524" s="59">
        <f t="shared" si="57"/>
        <v>2.66155192</v>
      </c>
      <c r="Y524" s="59">
        <f t="shared" si="58"/>
        <v>2.4446439240377362</v>
      </c>
      <c r="Z524" s="59">
        <f t="shared" si="59"/>
        <v>2.2454132382037546</v>
      </c>
      <c r="AA524" s="59">
        <f t="shared" si="60"/>
        <v>2.0624192180811214</v>
      </c>
      <c r="AB524" s="59">
        <f t="shared" si="61"/>
        <v>1.8943386271798419</v>
      </c>
      <c r="AC524" s="59">
        <f t="shared" si="62"/>
        <v>1.7399560685651347</v>
      </c>
      <c r="AD524" s="59">
        <f t="shared" si="63"/>
        <v>1.5981551962774949</v>
      </c>
    </row>
    <row r="525" spans="1:30" x14ac:dyDescent="0.25">
      <c r="A525" s="52" t="s">
        <v>568</v>
      </c>
      <c r="B525" s="53">
        <v>39262</v>
      </c>
      <c r="C525" s="54">
        <v>4301333138</v>
      </c>
      <c r="D525" s="55">
        <v>296</v>
      </c>
      <c r="E525" s="55">
        <v>1805</v>
      </c>
      <c r="F525" s="55" t="s">
        <v>18</v>
      </c>
      <c r="G525" s="55" t="s">
        <v>32</v>
      </c>
      <c r="H525" s="55">
        <v>40.033110000000001</v>
      </c>
      <c r="I525" s="56">
        <v>-110.11284000000001</v>
      </c>
      <c r="J525" s="54">
        <v>1805</v>
      </c>
      <c r="K525" s="55">
        <v>365</v>
      </c>
      <c r="L525" s="55">
        <v>730</v>
      </c>
      <c r="M525" s="55">
        <v>1095</v>
      </c>
      <c r="N525" s="55">
        <v>1460</v>
      </c>
      <c r="O525" s="55">
        <v>1825</v>
      </c>
      <c r="P525" s="55">
        <v>2190</v>
      </c>
      <c r="Q525" s="57">
        <v>2.3290384453705478E-4</v>
      </c>
      <c r="R525" s="58">
        <v>1657.8982546724521</v>
      </c>
      <c r="S525" s="58">
        <v>1522.7848326016415</v>
      </c>
      <c r="T525" s="58">
        <v>1398.6827236631266</v>
      </c>
      <c r="U525" s="58">
        <v>1284.6945409427199</v>
      </c>
      <c r="V525" s="58">
        <v>1179.9960316987047</v>
      </c>
      <c r="W525" s="60">
        <v>1083.8301171599458</v>
      </c>
      <c r="X525" s="59">
        <f t="shared" si="57"/>
        <v>2.66155192</v>
      </c>
      <c r="Y525" s="59">
        <f t="shared" si="58"/>
        <v>2.4446439240377362</v>
      </c>
      <c r="Z525" s="59">
        <f t="shared" si="59"/>
        <v>2.2454132382037546</v>
      </c>
      <c r="AA525" s="59">
        <f t="shared" si="60"/>
        <v>2.0624192180811214</v>
      </c>
      <c r="AB525" s="59">
        <f t="shared" si="61"/>
        <v>1.8943386271798419</v>
      </c>
      <c r="AC525" s="59">
        <f t="shared" si="62"/>
        <v>1.7399560685651347</v>
      </c>
      <c r="AD525" s="59">
        <f t="shared" si="63"/>
        <v>1.5981551962774949</v>
      </c>
    </row>
    <row r="526" spans="1:30" x14ac:dyDescent="0.25">
      <c r="A526" s="52" t="s">
        <v>831</v>
      </c>
      <c r="B526" s="53">
        <v>40071</v>
      </c>
      <c r="C526" s="54">
        <v>4301350071</v>
      </c>
      <c r="D526" s="55">
        <v>366</v>
      </c>
      <c r="E526" s="55">
        <v>1806</v>
      </c>
      <c r="F526" s="55" t="s">
        <v>18</v>
      </c>
      <c r="G526" s="55" t="s">
        <v>32</v>
      </c>
      <c r="H526" s="55">
        <v>40.115220000000001</v>
      </c>
      <c r="I526" s="56">
        <v>-109.993309999999</v>
      </c>
      <c r="J526" s="54">
        <v>1806</v>
      </c>
      <c r="K526" s="55">
        <v>365</v>
      </c>
      <c r="L526" s="55">
        <v>730</v>
      </c>
      <c r="M526" s="55">
        <v>1095</v>
      </c>
      <c r="N526" s="55">
        <v>1460</v>
      </c>
      <c r="O526" s="55">
        <v>1825</v>
      </c>
      <c r="P526" s="55">
        <v>2190</v>
      </c>
      <c r="Q526" s="57">
        <v>2.3290384453705478E-4</v>
      </c>
      <c r="R526" s="58">
        <v>1658.8167578606362</v>
      </c>
      <c r="S526" s="58">
        <v>1523.6284807083459</v>
      </c>
      <c r="T526" s="58">
        <v>1399.4576171388403</v>
      </c>
      <c r="U526" s="58">
        <v>1285.4062830706659</v>
      </c>
      <c r="V526" s="58">
        <v>1180.6497691123882</v>
      </c>
      <c r="W526" s="60">
        <v>1084.4305770586493</v>
      </c>
      <c r="X526" s="59">
        <f t="shared" si="57"/>
        <v>2.6630264640000001</v>
      </c>
      <c r="Y526" s="59">
        <f t="shared" si="58"/>
        <v>2.4459982974028538</v>
      </c>
      <c r="Z526" s="59">
        <f t="shared" si="59"/>
        <v>2.246657234457607</v>
      </c>
      <c r="AA526" s="59">
        <f t="shared" si="60"/>
        <v>2.063561832606374</v>
      </c>
      <c r="AB526" s="59">
        <f t="shared" si="61"/>
        <v>1.895388122264152</v>
      </c>
      <c r="AC526" s="59">
        <f t="shared" si="62"/>
        <v>1.7409200331460573</v>
      </c>
      <c r="AD526" s="59">
        <f t="shared" si="63"/>
        <v>1.5990406008183689</v>
      </c>
    </row>
    <row r="527" spans="1:30" x14ac:dyDescent="0.25">
      <c r="A527" s="52" t="s">
        <v>1063</v>
      </c>
      <c r="B527" s="53">
        <v>40445</v>
      </c>
      <c r="C527" s="54">
        <v>4301334195</v>
      </c>
      <c r="D527" s="55">
        <v>358</v>
      </c>
      <c r="E527" s="55">
        <v>1811</v>
      </c>
      <c r="F527" s="55" t="s">
        <v>18</v>
      </c>
      <c r="G527" s="55" t="s">
        <v>32</v>
      </c>
      <c r="H527" s="55">
        <v>40.076030000000003</v>
      </c>
      <c r="I527" s="56">
        <v>-110.15957</v>
      </c>
      <c r="J527" s="54">
        <v>1811</v>
      </c>
      <c r="K527" s="55">
        <v>365</v>
      </c>
      <c r="L527" s="55">
        <v>730</v>
      </c>
      <c r="M527" s="55">
        <v>1095</v>
      </c>
      <c r="N527" s="55">
        <v>1460</v>
      </c>
      <c r="O527" s="55">
        <v>1825</v>
      </c>
      <c r="P527" s="55">
        <v>2190</v>
      </c>
      <c r="Q527" s="57">
        <v>2.3290384453705478E-4</v>
      </c>
      <c r="R527" s="58">
        <v>1663.4092738015572</v>
      </c>
      <c r="S527" s="58">
        <v>1527.8467212418686</v>
      </c>
      <c r="T527" s="58">
        <v>1403.3320845174085</v>
      </c>
      <c r="U527" s="58">
        <v>1288.9649937103964</v>
      </c>
      <c r="V527" s="58">
        <v>1183.9184561808056</v>
      </c>
      <c r="W527" s="60">
        <v>1087.4328765521673</v>
      </c>
      <c r="X527" s="59">
        <f t="shared" si="57"/>
        <v>2.6703991839999999</v>
      </c>
      <c r="Y527" s="59">
        <f t="shared" si="58"/>
        <v>2.4527701642284434</v>
      </c>
      <c r="Z527" s="59">
        <f t="shared" si="59"/>
        <v>2.2528772157268699</v>
      </c>
      <c r="AA527" s="59">
        <f t="shared" si="60"/>
        <v>2.0692749052326374</v>
      </c>
      <c r="AB527" s="59">
        <f t="shared" si="61"/>
        <v>1.9006355976857026</v>
      </c>
      <c r="AC527" s="59">
        <f t="shared" si="62"/>
        <v>1.7457398560506698</v>
      </c>
      <c r="AD527" s="59">
        <f t="shared" si="63"/>
        <v>1.603467623522739</v>
      </c>
    </row>
    <row r="528" spans="1:30" x14ac:dyDescent="0.25">
      <c r="A528" s="52" t="s">
        <v>60</v>
      </c>
      <c r="B528" s="53">
        <v>26620</v>
      </c>
      <c r="C528" s="54">
        <v>4301330118</v>
      </c>
      <c r="D528" s="55">
        <v>366</v>
      </c>
      <c r="E528" s="55">
        <v>1816</v>
      </c>
      <c r="F528" s="55" t="s">
        <v>18</v>
      </c>
      <c r="G528" s="55" t="s">
        <v>32</v>
      </c>
      <c r="H528" s="55">
        <v>40.325319999999898</v>
      </c>
      <c r="I528" s="56">
        <v>-110.33431</v>
      </c>
      <c r="J528" s="54">
        <v>1816</v>
      </c>
      <c r="K528" s="55">
        <v>365</v>
      </c>
      <c r="L528" s="55">
        <v>730</v>
      </c>
      <c r="M528" s="55">
        <v>1095</v>
      </c>
      <c r="N528" s="55">
        <v>1460</v>
      </c>
      <c r="O528" s="55">
        <v>1825</v>
      </c>
      <c r="P528" s="55">
        <v>2190</v>
      </c>
      <c r="Q528" s="57">
        <v>2.3290384453705478E-4</v>
      </c>
      <c r="R528" s="58">
        <v>1668.0017897424782</v>
      </c>
      <c r="S528" s="58">
        <v>1532.0649617753911</v>
      </c>
      <c r="T528" s="58">
        <v>1407.2065518959766</v>
      </c>
      <c r="U528" s="58">
        <v>1292.523704350127</v>
      </c>
      <c r="V528" s="58">
        <v>1187.187143249223</v>
      </c>
      <c r="W528" s="60">
        <v>1090.435176045685</v>
      </c>
      <c r="X528" s="59">
        <f t="shared" si="57"/>
        <v>2.6777719040000001</v>
      </c>
      <c r="Y528" s="59">
        <f t="shared" si="58"/>
        <v>2.4595420310540326</v>
      </c>
      <c r="Z528" s="59">
        <f t="shared" si="59"/>
        <v>2.2590971969961324</v>
      </c>
      <c r="AA528" s="59">
        <f t="shared" si="60"/>
        <v>2.0749879778589011</v>
      </c>
      <c r="AB528" s="59">
        <f t="shared" si="61"/>
        <v>1.9058830731072536</v>
      </c>
      <c r="AC528" s="59">
        <f t="shared" si="62"/>
        <v>1.7505596789552822</v>
      </c>
      <c r="AD528" s="59">
        <f t="shared" si="63"/>
        <v>1.6078946462271084</v>
      </c>
    </row>
    <row r="529" spans="1:30" x14ac:dyDescent="0.25">
      <c r="A529" s="52" t="s">
        <v>130</v>
      </c>
      <c r="B529" s="53">
        <v>30448</v>
      </c>
      <c r="C529" s="54">
        <v>4301330725</v>
      </c>
      <c r="D529" s="55">
        <v>360</v>
      </c>
      <c r="E529" s="55">
        <v>1816</v>
      </c>
      <c r="F529" s="55" t="s">
        <v>18</v>
      </c>
      <c r="G529" s="55" t="s">
        <v>32</v>
      </c>
      <c r="H529" s="55">
        <v>40.4510399999999</v>
      </c>
      <c r="I529" s="56">
        <v>-110.01978</v>
      </c>
      <c r="J529" s="54">
        <v>1816</v>
      </c>
      <c r="K529" s="55">
        <v>365</v>
      </c>
      <c r="L529" s="55">
        <v>730</v>
      </c>
      <c r="M529" s="55">
        <v>1095</v>
      </c>
      <c r="N529" s="55">
        <v>1460</v>
      </c>
      <c r="O529" s="55">
        <v>1825</v>
      </c>
      <c r="P529" s="55">
        <v>2190</v>
      </c>
      <c r="Q529" s="57">
        <v>2.3290384453705478E-4</v>
      </c>
      <c r="R529" s="58">
        <v>1668.0017897424782</v>
      </c>
      <c r="S529" s="58">
        <v>1532.0649617753911</v>
      </c>
      <c r="T529" s="58">
        <v>1407.2065518959766</v>
      </c>
      <c r="U529" s="58">
        <v>1292.523704350127</v>
      </c>
      <c r="V529" s="58">
        <v>1187.187143249223</v>
      </c>
      <c r="W529" s="60">
        <v>1090.435176045685</v>
      </c>
      <c r="X529" s="59">
        <f t="shared" si="57"/>
        <v>2.6777719040000001</v>
      </c>
      <c r="Y529" s="59">
        <f t="shared" si="58"/>
        <v>2.4595420310540326</v>
      </c>
      <c r="Z529" s="59">
        <f t="shared" si="59"/>
        <v>2.2590971969961324</v>
      </c>
      <c r="AA529" s="59">
        <f t="shared" si="60"/>
        <v>2.0749879778589011</v>
      </c>
      <c r="AB529" s="59">
        <f t="shared" si="61"/>
        <v>1.9058830731072536</v>
      </c>
      <c r="AC529" s="59">
        <f t="shared" si="62"/>
        <v>1.7505596789552822</v>
      </c>
      <c r="AD529" s="59">
        <f t="shared" si="63"/>
        <v>1.6078946462271084</v>
      </c>
    </row>
    <row r="530" spans="1:30" x14ac:dyDescent="0.25">
      <c r="A530" s="52" t="s">
        <v>1670</v>
      </c>
      <c r="B530" s="53">
        <v>41231</v>
      </c>
      <c r="C530" s="54">
        <v>4304752010</v>
      </c>
      <c r="D530" s="55">
        <v>61</v>
      </c>
      <c r="E530" s="55">
        <v>1816</v>
      </c>
      <c r="F530" s="55" t="s">
        <v>18</v>
      </c>
      <c r="G530" s="55" t="s">
        <v>19</v>
      </c>
      <c r="H530" s="55">
        <v>40.14423</v>
      </c>
      <c r="I530" s="56">
        <v>-109.80972</v>
      </c>
      <c r="J530" s="54">
        <v>1816</v>
      </c>
      <c r="K530" s="55">
        <v>365</v>
      </c>
      <c r="L530" s="55">
        <v>730</v>
      </c>
      <c r="M530" s="55">
        <v>1095</v>
      </c>
      <c r="N530" s="55">
        <v>1460</v>
      </c>
      <c r="O530" s="55">
        <v>1825</v>
      </c>
      <c r="P530" s="55">
        <v>2190</v>
      </c>
      <c r="Q530" s="57">
        <v>2.3290384453705478E-4</v>
      </c>
      <c r="R530" s="58">
        <v>1668.0017897424782</v>
      </c>
      <c r="S530" s="58">
        <v>1532.0649617753911</v>
      </c>
      <c r="T530" s="58">
        <v>1407.2065518959766</v>
      </c>
      <c r="U530" s="58">
        <v>1292.523704350127</v>
      </c>
      <c r="V530" s="58">
        <v>1187.187143249223</v>
      </c>
      <c r="W530" s="60">
        <v>1090.435176045685</v>
      </c>
      <c r="X530" s="59">
        <f t="shared" si="57"/>
        <v>2.6777719040000001</v>
      </c>
      <c r="Y530" s="59">
        <f t="shared" si="58"/>
        <v>2.4595420310540326</v>
      </c>
      <c r="Z530" s="59">
        <f t="shared" si="59"/>
        <v>2.2590971969961324</v>
      </c>
      <c r="AA530" s="59">
        <f t="shared" si="60"/>
        <v>2.0749879778589011</v>
      </c>
      <c r="AB530" s="59">
        <f t="shared" si="61"/>
        <v>1.9058830731072536</v>
      </c>
      <c r="AC530" s="59">
        <f t="shared" si="62"/>
        <v>1.7505596789552822</v>
      </c>
      <c r="AD530" s="59">
        <f t="shared" si="63"/>
        <v>1.6078946462271084</v>
      </c>
    </row>
    <row r="531" spans="1:30" x14ac:dyDescent="0.25">
      <c r="A531" s="52" t="s">
        <v>90</v>
      </c>
      <c r="B531" s="53">
        <v>27603</v>
      </c>
      <c r="C531" s="54">
        <v>4301330366</v>
      </c>
      <c r="D531" s="55">
        <v>366</v>
      </c>
      <c r="E531" s="55">
        <v>1832</v>
      </c>
      <c r="F531" s="55" t="s">
        <v>18</v>
      </c>
      <c r="G531" s="55" t="s">
        <v>32</v>
      </c>
      <c r="H531" s="55">
        <v>40.312249999999899</v>
      </c>
      <c r="I531" s="56">
        <v>-110.05314</v>
      </c>
      <c r="J531" s="54">
        <v>1832</v>
      </c>
      <c r="K531" s="55">
        <v>365</v>
      </c>
      <c r="L531" s="55">
        <v>730</v>
      </c>
      <c r="M531" s="55">
        <v>1095</v>
      </c>
      <c r="N531" s="55">
        <v>1460</v>
      </c>
      <c r="O531" s="55">
        <v>1825</v>
      </c>
      <c r="P531" s="55">
        <v>2190</v>
      </c>
      <c r="Q531" s="57">
        <v>2.3290384453705478E-4</v>
      </c>
      <c r="R531" s="58">
        <v>1682.697840753425</v>
      </c>
      <c r="S531" s="58">
        <v>1545.5633314826632</v>
      </c>
      <c r="T531" s="58">
        <v>1419.6048475073949</v>
      </c>
      <c r="U531" s="58">
        <v>1303.9115783972645</v>
      </c>
      <c r="V531" s="58">
        <v>1197.646941868159</v>
      </c>
      <c r="W531" s="60">
        <v>1100.0425344249422</v>
      </c>
      <c r="X531" s="59">
        <f t="shared" si="57"/>
        <v>2.701364608</v>
      </c>
      <c r="Y531" s="59">
        <f t="shared" si="58"/>
        <v>2.4812120048959181</v>
      </c>
      <c r="Z531" s="59">
        <f t="shared" si="59"/>
        <v>2.2790011370577719</v>
      </c>
      <c r="AA531" s="59">
        <f t="shared" si="60"/>
        <v>2.0932698102629441</v>
      </c>
      <c r="AB531" s="59">
        <f t="shared" si="61"/>
        <v>1.922674994456216</v>
      </c>
      <c r="AC531" s="59">
        <f t="shared" si="62"/>
        <v>1.7659831122500427</v>
      </c>
      <c r="AD531" s="59">
        <f t="shared" si="63"/>
        <v>1.6220611188810921</v>
      </c>
    </row>
    <row r="532" spans="1:30" x14ac:dyDescent="0.25">
      <c r="A532" s="52" t="s">
        <v>1180</v>
      </c>
      <c r="B532" s="53">
        <v>40565</v>
      </c>
      <c r="C532" s="54">
        <v>4301333867</v>
      </c>
      <c r="D532" s="55">
        <v>366</v>
      </c>
      <c r="E532" s="55">
        <v>1832</v>
      </c>
      <c r="F532" s="55" t="s">
        <v>18</v>
      </c>
      <c r="G532" s="55" t="s">
        <v>32</v>
      </c>
      <c r="H532" s="55">
        <v>40.007330000000003</v>
      </c>
      <c r="I532" s="56">
        <v>-110.31927</v>
      </c>
      <c r="J532" s="54">
        <v>1832</v>
      </c>
      <c r="K532" s="55">
        <v>365</v>
      </c>
      <c r="L532" s="55">
        <v>730</v>
      </c>
      <c r="M532" s="55">
        <v>1095</v>
      </c>
      <c r="N532" s="55">
        <v>1460</v>
      </c>
      <c r="O532" s="55">
        <v>1825</v>
      </c>
      <c r="P532" s="55">
        <v>2190</v>
      </c>
      <c r="Q532" s="57">
        <v>2.3290384453705478E-4</v>
      </c>
      <c r="R532" s="58">
        <v>1682.697840753425</v>
      </c>
      <c r="S532" s="58">
        <v>1545.5633314826632</v>
      </c>
      <c r="T532" s="58">
        <v>1419.6048475073949</v>
      </c>
      <c r="U532" s="58">
        <v>1303.9115783972645</v>
      </c>
      <c r="V532" s="58">
        <v>1197.646941868159</v>
      </c>
      <c r="W532" s="60">
        <v>1100.0425344249422</v>
      </c>
      <c r="X532" s="59">
        <f t="shared" si="57"/>
        <v>2.701364608</v>
      </c>
      <c r="Y532" s="59">
        <f t="shared" si="58"/>
        <v>2.4812120048959181</v>
      </c>
      <c r="Z532" s="59">
        <f t="shared" si="59"/>
        <v>2.2790011370577719</v>
      </c>
      <c r="AA532" s="59">
        <f t="shared" si="60"/>
        <v>2.0932698102629441</v>
      </c>
      <c r="AB532" s="59">
        <f t="shared" si="61"/>
        <v>1.922674994456216</v>
      </c>
      <c r="AC532" s="59">
        <f t="shared" si="62"/>
        <v>1.7659831122500427</v>
      </c>
      <c r="AD532" s="59">
        <f t="shared" si="63"/>
        <v>1.6220611188810921</v>
      </c>
    </row>
    <row r="533" spans="1:30" x14ac:dyDescent="0.25">
      <c r="A533" s="52" t="s">
        <v>842</v>
      </c>
      <c r="B533" s="53">
        <v>40093</v>
      </c>
      <c r="C533" s="54">
        <v>4301350076</v>
      </c>
      <c r="D533" s="55">
        <v>360</v>
      </c>
      <c r="E533" s="55">
        <v>1834</v>
      </c>
      <c r="F533" s="55" t="s">
        <v>18</v>
      </c>
      <c r="G533" s="55" t="s">
        <v>32</v>
      </c>
      <c r="H533" s="55">
        <v>40.118989999999897</v>
      </c>
      <c r="I533" s="56">
        <v>-109.97989</v>
      </c>
      <c r="J533" s="54">
        <v>1834</v>
      </c>
      <c r="K533" s="55">
        <v>365</v>
      </c>
      <c r="L533" s="55">
        <v>730</v>
      </c>
      <c r="M533" s="55">
        <v>1095</v>
      </c>
      <c r="N533" s="55">
        <v>1460</v>
      </c>
      <c r="O533" s="55">
        <v>1825</v>
      </c>
      <c r="P533" s="55">
        <v>2190</v>
      </c>
      <c r="Q533" s="57">
        <v>2.3290384453705478E-4</v>
      </c>
      <c r="R533" s="58">
        <v>1684.5348471297934</v>
      </c>
      <c r="S533" s="58">
        <v>1547.2506276960723</v>
      </c>
      <c r="T533" s="58">
        <v>1421.1546344588223</v>
      </c>
      <c r="U533" s="58">
        <v>1305.3350626531569</v>
      </c>
      <c r="V533" s="58">
        <v>1198.9544166955261</v>
      </c>
      <c r="W533" s="60">
        <v>1101.2434542223493</v>
      </c>
      <c r="X533" s="59">
        <f t="shared" si="57"/>
        <v>2.7043136959999998</v>
      </c>
      <c r="Y533" s="59">
        <f t="shared" si="58"/>
        <v>2.4839207516261541</v>
      </c>
      <c r="Z533" s="59">
        <f t="shared" si="59"/>
        <v>2.2814891295654771</v>
      </c>
      <c r="AA533" s="59">
        <f t="shared" si="60"/>
        <v>2.0955550393134494</v>
      </c>
      <c r="AB533" s="59">
        <f t="shared" si="61"/>
        <v>1.9247739846248366</v>
      </c>
      <c r="AC533" s="59">
        <f t="shared" si="62"/>
        <v>1.7679110414118877</v>
      </c>
      <c r="AD533" s="59">
        <f t="shared" si="63"/>
        <v>1.6238319279628397</v>
      </c>
    </row>
    <row r="534" spans="1:30" x14ac:dyDescent="0.25">
      <c r="A534" s="52" t="s">
        <v>510</v>
      </c>
      <c r="B534" s="53">
        <v>39118</v>
      </c>
      <c r="C534" s="54">
        <v>4301333222</v>
      </c>
      <c r="D534" s="55">
        <v>339</v>
      </c>
      <c r="E534" s="55">
        <v>1838</v>
      </c>
      <c r="F534" s="55" t="s">
        <v>18</v>
      </c>
      <c r="G534" s="55" t="s">
        <v>32</v>
      </c>
      <c r="H534" s="55">
        <v>40.07264</v>
      </c>
      <c r="I534" s="56">
        <v>-110.14104</v>
      </c>
      <c r="J534" s="54">
        <v>1838</v>
      </c>
      <c r="K534" s="55">
        <v>365</v>
      </c>
      <c r="L534" s="55">
        <v>730</v>
      </c>
      <c r="M534" s="55">
        <v>1095</v>
      </c>
      <c r="N534" s="55">
        <v>1460</v>
      </c>
      <c r="O534" s="55">
        <v>1825</v>
      </c>
      <c r="P534" s="55">
        <v>2190</v>
      </c>
      <c r="Q534" s="57">
        <v>2.3290384453705478E-4</v>
      </c>
      <c r="R534" s="58">
        <v>1688.2088598825301</v>
      </c>
      <c r="S534" s="58">
        <v>1550.6252201228904</v>
      </c>
      <c r="T534" s="58">
        <v>1424.2542083616768</v>
      </c>
      <c r="U534" s="58">
        <v>1308.1820311649412</v>
      </c>
      <c r="V534" s="58">
        <v>1201.56936635026</v>
      </c>
      <c r="W534" s="60">
        <v>1103.6452938171637</v>
      </c>
      <c r="X534" s="59">
        <f t="shared" si="57"/>
        <v>2.7102118719999999</v>
      </c>
      <c r="Y534" s="59">
        <f t="shared" si="58"/>
        <v>2.4893382450866253</v>
      </c>
      <c r="Z534" s="59">
        <f t="shared" si="59"/>
        <v>2.2864651145808872</v>
      </c>
      <c r="AA534" s="59">
        <f t="shared" si="60"/>
        <v>2.1001254974144601</v>
      </c>
      <c r="AB534" s="59">
        <f t="shared" si="61"/>
        <v>1.9289719649620771</v>
      </c>
      <c r="AC534" s="59">
        <f t="shared" si="62"/>
        <v>1.7717668997355778</v>
      </c>
      <c r="AD534" s="59">
        <f t="shared" si="63"/>
        <v>1.6273735461263359</v>
      </c>
    </row>
    <row r="535" spans="1:30" x14ac:dyDescent="0.25">
      <c r="A535" s="52" t="s">
        <v>636</v>
      </c>
      <c r="B535" s="53">
        <v>39455</v>
      </c>
      <c r="C535" s="54">
        <v>4301333160</v>
      </c>
      <c r="D535" s="55">
        <v>329</v>
      </c>
      <c r="E535" s="55">
        <v>1846</v>
      </c>
      <c r="F535" s="55" t="s">
        <v>18</v>
      </c>
      <c r="G535" s="55" t="s">
        <v>32</v>
      </c>
      <c r="H535" s="55">
        <v>40.0140999999999</v>
      </c>
      <c r="I535" s="56">
        <v>-110.16328</v>
      </c>
      <c r="J535" s="54">
        <v>1846</v>
      </c>
      <c r="K535" s="55">
        <v>365</v>
      </c>
      <c r="L535" s="55">
        <v>730</v>
      </c>
      <c r="M535" s="55">
        <v>1095</v>
      </c>
      <c r="N535" s="55">
        <v>1460</v>
      </c>
      <c r="O535" s="55">
        <v>1825</v>
      </c>
      <c r="P535" s="55">
        <v>2190</v>
      </c>
      <c r="Q535" s="57">
        <v>2.3290384453705478E-4</v>
      </c>
      <c r="R535" s="58">
        <v>1695.5568853880036</v>
      </c>
      <c r="S535" s="58">
        <v>1557.3744049765264</v>
      </c>
      <c r="T535" s="58">
        <v>1430.4533561673859</v>
      </c>
      <c r="U535" s="58">
        <v>1313.8759681885101</v>
      </c>
      <c r="V535" s="58">
        <v>1206.799265659728</v>
      </c>
      <c r="W535" s="60">
        <v>1108.4489730067921</v>
      </c>
      <c r="X535" s="59">
        <f t="shared" si="57"/>
        <v>2.7220082240000001</v>
      </c>
      <c r="Y535" s="59">
        <f t="shared" si="58"/>
        <v>2.5001732320075685</v>
      </c>
      <c r="Z535" s="59">
        <f t="shared" si="59"/>
        <v>2.2964170846117069</v>
      </c>
      <c r="AA535" s="59">
        <f t="shared" si="60"/>
        <v>2.1092664136164818</v>
      </c>
      <c r="AB535" s="59">
        <f t="shared" si="61"/>
        <v>1.9373679256365584</v>
      </c>
      <c r="AC535" s="59">
        <f t="shared" si="62"/>
        <v>1.7794786163829579</v>
      </c>
      <c r="AD535" s="59">
        <f t="shared" si="63"/>
        <v>1.6344567824533272</v>
      </c>
    </row>
    <row r="536" spans="1:30" x14ac:dyDescent="0.25">
      <c r="A536" s="52" t="s">
        <v>191</v>
      </c>
      <c r="B536" s="53">
        <v>31478</v>
      </c>
      <c r="C536" s="54">
        <v>4301331130</v>
      </c>
      <c r="D536" s="55">
        <v>366</v>
      </c>
      <c r="E536" s="55">
        <v>1850</v>
      </c>
      <c r="F536" s="55" t="s">
        <v>18</v>
      </c>
      <c r="G536" s="55" t="s">
        <v>32</v>
      </c>
      <c r="H536" s="55">
        <v>40.273650000000004</v>
      </c>
      <c r="I536" s="56">
        <v>-110.47577</v>
      </c>
      <c r="J536" s="54">
        <v>1850</v>
      </c>
      <c r="K536" s="55">
        <v>365</v>
      </c>
      <c r="L536" s="55">
        <v>730</v>
      </c>
      <c r="M536" s="55">
        <v>1095</v>
      </c>
      <c r="N536" s="55">
        <v>1460</v>
      </c>
      <c r="O536" s="55">
        <v>1825</v>
      </c>
      <c r="P536" s="55">
        <v>2190</v>
      </c>
      <c r="Q536" s="57">
        <v>2.3290384453705478E-4</v>
      </c>
      <c r="R536" s="58">
        <v>1699.2308981407402</v>
      </c>
      <c r="S536" s="58">
        <v>1560.7489974033444</v>
      </c>
      <c r="T536" s="58">
        <v>1433.5529300702406</v>
      </c>
      <c r="U536" s="58">
        <v>1316.7229367002944</v>
      </c>
      <c r="V536" s="58">
        <v>1209.4142153144619</v>
      </c>
      <c r="W536" s="60">
        <v>1110.8508126016065</v>
      </c>
      <c r="X536" s="59">
        <f t="shared" si="57"/>
        <v>2.7279063999999997</v>
      </c>
      <c r="Y536" s="59">
        <f t="shared" si="58"/>
        <v>2.5055907254680396</v>
      </c>
      <c r="Z536" s="59">
        <f t="shared" si="59"/>
        <v>2.301393069627117</v>
      </c>
      <c r="AA536" s="59">
        <f t="shared" si="60"/>
        <v>2.1138368717174929</v>
      </c>
      <c r="AB536" s="59">
        <f t="shared" si="61"/>
        <v>1.9415659059737989</v>
      </c>
      <c r="AC536" s="59">
        <f t="shared" si="62"/>
        <v>1.7833344747066477</v>
      </c>
      <c r="AD536" s="59">
        <f t="shared" si="63"/>
        <v>1.6379984006168233</v>
      </c>
    </row>
    <row r="537" spans="1:30" x14ac:dyDescent="0.25">
      <c r="A537" s="52" t="s">
        <v>20</v>
      </c>
      <c r="B537" s="53">
        <v>17965</v>
      </c>
      <c r="C537" s="54">
        <v>4304715489</v>
      </c>
      <c r="D537" s="55">
        <v>366</v>
      </c>
      <c r="E537" s="55">
        <v>1853</v>
      </c>
      <c r="F537" s="55" t="s">
        <v>18</v>
      </c>
      <c r="G537" s="55" t="s">
        <v>19</v>
      </c>
      <c r="H537" s="55">
        <v>40.364550000000001</v>
      </c>
      <c r="I537" s="56">
        <v>-109.41152</v>
      </c>
      <c r="J537" s="54">
        <v>1853</v>
      </c>
      <c r="K537" s="55">
        <v>365</v>
      </c>
      <c r="L537" s="55">
        <v>730</v>
      </c>
      <c r="M537" s="55">
        <v>1095</v>
      </c>
      <c r="N537" s="55">
        <v>1460</v>
      </c>
      <c r="O537" s="55">
        <v>1825</v>
      </c>
      <c r="P537" s="55">
        <v>2190</v>
      </c>
      <c r="Q537" s="57">
        <v>2.3290384453705478E-4</v>
      </c>
      <c r="R537" s="58">
        <v>1701.986407705293</v>
      </c>
      <c r="S537" s="58">
        <v>1563.279941723458</v>
      </c>
      <c r="T537" s="58">
        <v>1435.8776104973815</v>
      </c>
      <c r="U537" s="58">
        <v>1318.8581630841329</v>
      </c>
      <c r="V537" s="58">
        <v>1211.3754275555125</v>
      </c>
      <c r="W537" s="60">
        <v>1112.6521922977172</v>
      </c>
      <c r="X537" s="59">
        <f t="shared" si="57"/>
        <v>2.7323300319999997</v>
      </c>
      <c r="Y537" s="59">
        <f t="shared" si="58"/>
        <v>2.5096538455633937</v>
      </c>
      <c r="Z537" s="59">
        <f t="shared" si="59"/>
        <v>2.3051250583886747</v>
      </c>
      <c r="AA537" s="59">
        <f t="shared" si="60"/>
        <v>2.1172647152932509</v>
      </c>
      <c r="AB537" s="59">
        <f t="shared" si="61"/>
        <v>1.9447143912267295</v>
      </c>
      <c r="AC537" s="59">
        <f t="shared" si="62"/>
        <v>1.7862263684494155</v>
      </c>
      <c r="AD537" s="59">
        <f t="shared" si="63"/>
        <v>1.6406546142394451</v>
      </c>
    </row>
    <row r="538" spans="1:30" x14ac:dyDescent="0.25">
      <c r="A538" s="52" t="s">
        <v>229</v>
      </c>
      <c r="B538" s="53">
        <v>33445</v>
      </c>
      <c r="C538" s="54">
        <v>4301331263</v>
      </c>
      <c r="D538" s="55">
        <v>302</v>
      </c>
      <c r="E538" s="55">
        <v>1860</v>
      </c>
      <c r="F538" s="55" t="s">
        <v>18</v>
      </c>
      <c r="G538" s="55" t="s">
        <v>32</v>
      </c>
      <c r="H538" s="55">
        <v>40.076329999999899</v>
      </c>
      <c r="I538" s="56">
        <v>-110.079539999999</v>
      </c>
      <c r="J538" s="54">
        <v>1860</v>
      </c>
      <c r="K538" s="55">
        <v>365</v>
      </c>
      <c r="L538" s="55">
        <v>730</v>
      </c>
      <c r="M538" s="55">
        <v>1095</v>
      </c>
      <c r="N538" s="55">
        <v>1460</v>
      </c>
      <c r="O538" s="55">
        <v>1825</v>
      </c>
      <c r="P538" s="55">
        <v>2190</v>
      </c>
      <c r="Q538" s="57">
        <v>2.3290384453705478E-4</v>
      </c>
      <c r="R538" s="58">
        <v>1708.4159300225822</v>
      </c>
      <c r="S538" s="58">
        <v>1569.1854784703896</v>
      </c>
      <c r="T538" s="58">
        <v>1441.3018648273769</v>
      </c>
      <c r="U538" s="58">
        <v>1323.8403579797555</v>
      </c>
      <c r="V538" s="58">
        <v>1215.9515894512967</v>
      </c>
      <c r="W538" s="60">
        <v>1116.8554115886423</v>
      </c>
      <c r="X538" s="59">
        <f t="shared" si="57"/>
        <v>2.7426518399999997</v>
      </c>
      <c r="Y538" s="59">
        <f t="shared" si="58"/>
        <v>2.5191344591192184</v>
      </c>
      <c r="Z538" s="59">
        <f t="shared" si="59"/>
        <v>2.313833032165642</v>
      </c>
      <c r="AA538" s="59">
        <f t="shared" si="60"/>
        <v>2.1252630169700195</v>
      </c>
      <c r="AB538" s="59">
        <f t="shared" si="61"/>
        <v>1.9520608568169004</v>
      </c>
      <c r="AC538" s="59">
        <f t="shared" si="62"/>
        <v>1.7929741205158729</v>
      </c>
      <c r="AD538" s="59">
        <f t="shared" si="63"/>
        <v>1.6468524460255629</v>
      </c>
    </row>
    <row r="539" spans="1:30" x14ac:dyDescent="0.25">
      <c r="A539" s="52" t="s">
        <v>111</v>
      </c>
      <c r="B539" s="53">
        <v>29897</v>
      </c>
      <c r="C539" s="54">
        <v>4301330588</v>
      </c>
      <c r="D539" s="55">
        <v>322</v>
      </c>
      <c r="E539" s="55">
        <v>1861</v>
      </c>
      <c r="F539" s="55" t="s">
        <v>18</v>
      </c>
      <c r="G539" s="55" t="s">
        <v>32</v>
      </c>
      <c r="H539" s="55">
        <v>40.0180399999999</v>
      </c>
      <c r="I539" s="56">
        <v>-110.074389999999</v>
      </c>
      <c r="J539" s="54">
        <v>1861</v>
      </c>
      <c r="K539" s="55">
        <v>365</v>
      </c>
      <c r="L539" s="55">
        <v>730</v>
      </c>
      <c r="M539" s="55">
        <v>1095</v>
      </c>
      <c r="N539" s="55">
        <v>1460</v>
      </c>
      <c r="O539" s="55">
        <v>1825</v>
      </c>
      <c r="P539" s="55">
        <v>2190</v>
      </c>
      <c r="Q539" s="57">
        <v>2.3290384453705478E-4</v>
      </c>
      <c r="R539" s="58">
        <v>1709.3344332107663</v>
      </c>
      <c r="S539" s="58">
        <v>1570.0291265770941</v>
      </c>
      <c r="T539" s="58">
        <v>1442.0767583030906</v>
      </c>
      <c r="U539" s="58">
        <v>1324.5521001077016</v>
      </c>
      <c r="V539" s="58">
        <v>1216.6053268649803</v>
      </c>
      <c r="W539" s="60">
        <v>1117.4558714873458</v>
      </c>
      <c r="X539" s="59">
        <f t="shared" si="57"/>
        <v>2.7441263839999999</v>
      </c>
      <c r="Y539" s="59">
        <f t="shared" si="58"/>
        <v>2.520488832484336</v>
      </c>
      <c r="Z539" s="59">
        <f t="shared" si="59"/>
        <v>2.3150770284194944</v>
      </c>
      <c r="AA539" s="59">
        <f t="shared" si="60"/>
        <v>2.1264056314952722</v>
      </c>
      <c r="AB539" s="59">
        <f t="shared" si="61"/>
        <v>1.9531103519012105</v>
      </c>
      <c r="AC539" s="59">
        <f t="shared" si="62"/>
        <v>1.7939380850967954</v>
      </c>
      <c r="AD539" s="59">
        <f t="shared" si="63"/>
        <v>1.6477378505664368</v>
      </c>
    </row>
    <row r="540" spans="1:30" x14ac:dyDescent="0.25">
      <c r="A540" s="52" t="s">
        <v>297</v>
      </c>
      <c r="B540" s="53">
        <v>35910</v>
      </c>
      <c r="C540" s="54">
        <v>4301332000</v>
      </c>
      <c r="D540" s="55">
        <v>356</v>
      </c>
      <c r="E540" s="55">
        <v>1861</v>
      </c>
      <c r="F540" s="55" t="s">
        <v>18</v>
      </c>
      <c r="G540" s="55" t="s">
        <v>32</v>
      </c>
      <c r="H540" s="55">
        <v>40.058439999999898</v>
      </c>
      <c r="I540" s="56">
        <v>-110.18771</v>
      </c>
      <c r="J540" s="54">
        <v>1861</v>
      </c>
      <c r="K540" s="55">
        <v>365</v>
      </c>
      <c r="L540" s="55">
        <v>730</v>
      </c>
      <c r="M540" s="55">
        <v>1095</v>
      </c>
      <c r="N540" s="55">
        <v>1460</v>
      </c>
      <c r="O540" s="55">
        <v>1825</v>
      </c>
      <c r="P540" s="55">
        <v>2190</v>
      </c>
      <c r="Q540" s="57">
        <v>2.3290384453705478E-4</v>
      </c>
      <c r="R540" s="58">
        <v>1709.3344332107663</v>
      </c>
      <c r="S540" s="58">
        <v>1570.0291265770941</v>
      </c>
      <c r="T540" s="58">
        <v>1442.0767583030906</v>
      </c>
      <c r="U540" s="58">
        <v>1324.5521001077016</v>
      </c>
      <c r="V540" s="58">
        <v>1216.6053268649803</v>
      </c>
      <c r="W540" s="60">
        <v>1117.4558714873458</v>
      </c>
      <c r="X540" s="59">
        <f t="shared" si="57"/>
        <v>2.7441263839999999</v>
      </c>
      <c r="Y540" s="59">
        <f t="shared" si="58"/>
        <v>2.520488832484336</v>
      </c>
      <c r="Z540" s="59">
        <f t="shared" si="59"/>
        <v>2.3150770284194944</v>
      </c>
      <c r="AA540" s="59">
        <f t="shared" si="60"/>
        <v>2.1264056314952722</v>
      </c>
      <c r="AB540" s="59">
        <f t="shared" si="61"/>
        <v>1.9531103519012105</v>
      </c>
      <c r="AC540" s="59">
        <f t="shared" si="62"/>
        <v>1.7939380850967954</v>
      </c>
      <c r="AD540" s="59">
        <f t="shared" si="63"/>
        <v>1.6477378505664368</v>
      </c>
    </row>
    <row r="541" spans="1:30" x14ac:dyDescent="0.25">
      <c r="A541" s="52" t="s">
        <v>208</v>
      </c>
      <c r="B541" s="53">
        <v>32165</v>
      </c>
      <c r="C541" s="54">
        <v>4301331198</v>
      </c>
      <c r="D541" s="55">
        <v>361</v>
      </c>
      <c r="E541" s="55">
        <v>1862</v>
      </c>
      <c r="F541" s="55" t="s">
        <v>18</v>
      </c>
      <c r="G541" s="55" t="s">
        <v>32</v>
      </c>
      <c r="H541" s="55">
        <v>40.142910000000001</v>
      </c>
      <c r="I541" s="56">
        <v>-110.37442</v>
      </c>
      <c r="J541" s="54">
        <v>1862</v>
      </c>
      <c r="K541" s="55">
        <v>365</v>
      </c>
      <c r="L541" s="55">
        <v>730</v>
      </c>
      <c r="M541" s="55">
        <v>1095</v>
      </c>
      <c r="N541" s="55">
        <v>1460</v>
      </c>
      <c r="O541" s="55">
        <v>1825</v>
      </c>
      <c r="P541" s="55">
        <v>2190</v>
      </c>
      <c r="Q541" s="57">
        <v>2.3290384453705478E-4</v>
      </c>
      <c r="R541" s="58">
        <v>1710.2529363989506</v>
      </c>
      <c r="S541" s="58">
        <v>1570.8727746837985</v>
      </c>
      <c r="T541" s="58">
        <v>1442.8516517788044</v>
      </c>
      <c r="U541" s="58">
        <v>1325.2638422356479</v>
      </c>
      <c r="V541" s="58">
        <v>1217.2590642786638</v>
      </c>
      <c r="W541" s="60">
        <v>1118.0563313860494</v>
      </c>
      <c r="X541" s="59">
        <f t="shared" si="57"/>
        <v>2.745600928</v>
      </c>
      <c r="Y541" s="59">
        <f t="shared" si="58"/>
        <v>2.521843205849454</v>
      </c>
      <c r="Z541" s="59">
        <f t="shared" si="59"/>
        <v>2.3163210246733468</v>
      </c>
      <c r="AA541" s="59">
        <f t="shared" si="60"/>
        <v>2.1275482460205253</v>
      </c>
      <c r="AB541" s="59">
        <f t="shared" si="61"/>
        <v>1.954159846985521</v>
      </c>
      <c r="AC541" s="59">
        <f t="shared" si="62"/>
        <v>1.7949020496777179</v>
      </c>
      <c r="AD541" s="59">
        <f t="shared" si="63"/>
        <v>1.6486232551073108</v>
      </c>
    </row>
    <row r="542" spans="1:30" x14ac:dyDescent="0.25">
      <c r="A542" s="52" t="s">
        <v>713</v>
      </c>
      <c r="B542" s="53">
        <v>39699</v>
      </c>
      <c r="C542" s="54">
        <v>4301333950</v>
      </c>
      <c r="D542" s="55">
        <v>366</v>
      </c>
      <c r="E542" s="55">
        <v>1867</v>
      </c>
      <c r="F542" s="55" t="s">
        <v>18</v>
      </c>
      <c r="G542" s="55" t="s">
        <v>32</v>
      </c>
      <c r="H542" s="55">
        <v>40.04777</v>
      </c>
      <c r="I542" s="56">
        <v>-110.31562</v>
      </c>
      <c r="J542" s="54">
        <v>1867</v>
      </c>
      <c r="K542" s="55">
        <v>365</v>
      </c>
      <c r="L542" s="55">
        <v>730</v>
      </c>
      <c r="M542" s="55">
        <v>1095</v>
      </c>
      <c r="N542" s="55">
        <v>1460</v>
      </c>
      <c r="O542" s="55">
        <v>1825</v>
      </c>
      <c r="P542" s="55">
        <v>2190</v>
      </c>
      <c r="Q542" s="57">
        <v>2.3290384453705478E-4</v>
      </c>
      <c r="R542" s="58">
        <v>1714.8454523398714</v>
      </c>
      <c r="S542" s="58">
        <v>1575.0910152173212</v>
      </c>
      <c r="T542" s="58">
        <v>1446.7261191573725</v>
      </c>
      <c r="U542" s="58">
        <v>1328.8225528753783</v>
      </c>
      <c r="V542" s="58">
        <v>1220.5277513470812</v>
      </c>
      <c r="W542" s="60">
        <v>1121.0586308795673</v>
      </c>
      <c r="X542" s="59">
        <f t="shared" si="57"/>
        <v>2.7529736479999998</v>
      </c>
      <c r="Y542" s="59">
        <f t="shared" si="58"/>
        <v>2.5286150726750432</v>
      </c>
      <c r="Z542" s="59">
        <f t="shared" si="59"/>
        <v>2.3225410059426097</v>
      </c>
      <c r="AA542" s="59">
        <f t="shared" si="60"/>
        <v>2.1332613186467886</v>
      </c>
      <c r="AB542" s="59">
        <f t="shared" si="61"/>
        <v>1.9594073224070716</v>
      </c>
      <c r="AC542" s="59">
        <f t="shared" si="62"/>
        <v>1.7997218725823305</v>
      </c>
      <c r="AD542" s="59">
        <f t="shared" si="63"/>
        <v>1.6530502778116807</v>
      </c>
    </row>
    <row r="543" spans="1:30" x14ac:dyDescent="0.25">
      <c r="A543" s="52" t="s">
        <v>762</v>
      </c>
      <c r="B543" s="53">
        <v>39839</v>
      </c>
      <c r="C543" s="54">
        <v>4301334041</v>
      </c>
      <c r="D543" s="55">
        <v>366</v>
      </c>
      <c r="E543" s="55">
        <v>1871</v>
      </c>
      <c r="F543" s="55" t="s">
        <v>18</v>
      </c>
      <c r="G543" s="55" t="s">
        <v>32</v>
      </c>
      <c r="H543" s="55">
        <v>40.024830000000001</v>
      </c>
      <c r="I543" s="56">
        <v>-110.09358</v>
      </c>
      <c r="J543" s="54">
        <v>1871</v>
      </c>
      <c r="K543" s="55">
        <v>365</v>
      </c>
      <c r="L543" s="55">
        <v>730</v>
      </c>
      <c r="M543" s="55">
        <v>1095</v>
      </c>
      <c r="N543" s="55">
        <v>1460</v>
      </c>
      <c r="O543" s="55">
        <v>1825</v>
      </c>
      <c r="P543" s="55">
        <v>2190</v>
      </c>
      <c r="Q543" s="57">
        <v>2.3290384453705478E-4</v>
      </c>
      <c r="R543" s="58">
        <v>1718.5194650926082</v>
      </c>
      <c r="S543" s="58">
        <v>1578.4656076441393</v>
      </c>
      <c r="T543" s="58">
        <v>1449.825693060227</v>
      </c>
      <c r="U543" s="58">
        <v>1331.6695213871628</v>
      </c>
      <c r="V543" s="58">
        <v>1223.1427010018153</v>
      </c>
      <c r="W543" s="60">
        <v>1123.4604704743815</v>
      </c>
      <c r="X543" s="59">
        <f t="shared" si="57"/>
        <v>2.7588718239999999</v>
      </c>
      <c r="Y543" s="59">
        <f t="shared" si="58"/>
        <v>2.5340325661355148</v>
      </c>
      <c r="Z543" s="59">
        <f t="shared" si="59"/>
        <v>2.3275169909580198</v>
      </c>
      <c r="AA543" s="59">
        <f t="shared" si="60"/>
        <v>2.1378317767477992</v>
      </c>
      <c r="AB543" s="59">
        <f t="shared" si="61"/>
        <v>1.9636053027443126</v>
      </c>
      <c r="AC543" s="59">
        <f t="shared" si="62"/>
        <v>1.8035777309060208</v>
      </c>
      <c r="AD543" s="59">
        <f t="shared" si="63"/>
        <v>1.6565918959751764</v>
      </c>
    </row>
    <row r="544" spans="1:30" x14ac:dyDescent="0.25">
      <c r="A544" s="52" t="s">
        <v>707</v>
      </c>
      <c r="B544" s="53">
        <v>39682</v>
      </c>
      <c r="C544" s="54">
        <v>4301333916</v>
      </c>
      <c r="D544" s="55">
        <v>366</v>
      </c>
      <c r="E544" s="55">
        <v>1879</v>
      </c>
      <c r="F544" s="55" t="s">
        <v>18</v>
      </c>
      <c r="G544" s="55" t="s">
        <v>32</v>
      </c>
      <c r="H544" s="55">
        <v>40.052460000000004</v>
      </c>
      <c r="I544" s="56">
        <v>-110.31999</v>
      </c>
      <c r="J544" s="54">
        <v>1879</v>
      </c>
      <c r="K544" s="55">
        <v>365</v>
      </c>
      <c r="L544" s="55">
        <v>730</v>
      </c>
      <c r="M544" s="55">
        <v>1095</v>
      </c>
      <c r="N544" s="55">
        <v>1460</v>
      </c>
      <c r="O544" s="55">
        <v>1825</v>
      </c>
      <c r="P544" s="55">
        <v>2190</v>
      </c>
      <c r="Q544" s="57">
        <v>2.3290384453705478E-4</v>
      </c>
      <c r="R544" s="58">
        <v>1725.8674905980818</v>
      </c>
      <c r="S544" s="58">
        <v>1585.2147924977753</v>
      </c>
      <c r="T544" s="58">
        <v>1456.0248408659361</v>
      </c>
      <c r="U544" s="58">
        <v>1337.3634584107315</v>
      </c>
      <c r="V544" s="58">
        <v>1228.3726003112831</v>
      </c>
      <c r="W544" s="60">
        <v>1128.2641496640101</v>
      </c>
      <c r="X544" s="59">
        <f t="shared" si="57"/>
        <v>2.770668176</v>
      </c>
      <c r="Y544" s="59">
        <f t="shared" si="58"/>
        <v>2.544867553056458</v>
      </c>
      <c r="Z544" s="59">
        <f t="shared" si="59"/>
        <v>2.3374689609888395</v>
      </c>
      <c r="AA544" s="59">
        <f t="shared" si="60"/>
        <v>2.146972692949821</v>
      </c>
      <c r="AB544" s="59">
        <f t="shared" si="61"/>
        <v>1.9720012634187936</v>
      </c>
      <c r="AC544" s="59">
        <f t="shared" si="62"/>
        <v>1.8112894475534005</v>
      </c>
      <c r="AD544" s="59">
        <f t="shared" si="63"/>
        <v>1.6636751323021681</v>
      </c>
    </row>
    <row r="545" spans="1:30" x14ac:dyDescent="0.25">
      <c r="A545" s="52" t="s">
        <v>774</v>
      </c>
      <c r="B545" s="53">
        <v>39910</v>
      </c>
      <c r="C545" s="54">
        <v>4304740259</v>
      </c>
      <c r="D545" s="55">
        <v>366</v>
      </c>
      <c r="E545" s="55">
        <v>1888</v>
      </c>
      <c r="F545" s="55" t="s">
        <v>18</v>
      </c>
      <c r="G545" s="55" t="s">
        <v>19</v>
      </c>
      <c r="H545" s="55">
        <v>40.103369999999899</v>
      </c>
      <c r="I545" s="56">
        <v>-109.88983</v>
      </c>
      <c r="J545" s="54">
        <v>1888</v>
      </c>
      <c r="K545" s="55">
        <v>365</v>
      </c>
      <c r="L545" s="55">
        <v>730</v>
      </c>
      <c r="M545" s="55">
        <v>1095</v>
      </c>
      <c r="N545" s="55">
        <v>1460</v>
      </c>
      <c r="O545" s="55">
        <v>1825</v>
      </c>
      <c r="P545" s="55">
        <v>2190</v>
      </c>
      <c r="Q545" s="57">
        <v>2.3290384453705478E-4</v>
      </c>
      <c r="R545" s="58">
        <v>1734.1340192917394</v>
      </c>
      <c r="S545" s="58">
        <v>1592.8076254581158</v>
      </c>
      <c r="T545" s="58">
        <v>1462.9988821473589</v>
      </c>
      <c r="U545" s="58">
        <v>1343.7691375622464</v>
      </c>
      <c r="V545" s="58">
        <v>1234.2562370344347</v>
      </c>
      <c r="W545" s="60">
        <v>1133.6682887523423</v>
      </c>
      <c r="X545" s="59">
        <f t="shared" si="57"/>
        <v>2.7839390719999999</v>
      </c>
      <c r="Y545" s="59">
        <f t="shared" si="58"/>
        <v>2.5570569133425183</v>
      </c>
      <c r="Z545" s="59">
        <f t="shared" si="59"/>
        <v>2.3486649272735116</v>
      </c>
      <c r="AA545" s="59">
        <f t="shared" si="60"/>
        <v>2.1572562236770954</v>
      </c>
      <c r="AB545" s="59">
        <f t="shared" si="61"/>
        <v>1.9814467191775851</v>
      </c>
      <c r="AC545" s="59">
        <f t="shared" si="62"/>
        <v>1.8199651287817034</v>
      </c>
      <c r="AD545" s="59">
        <f t="shared" si="63"/>
        <v>1.6716437731700338</v>
      </c>
    </row>
    <row r="546" spans="1:30" x14ac:dyDescent="0.25">
      <c r="A546" s="52" t="s">
        <v>786</v>
      </c>
      <c r="B546" s="53">
        <v>39941</v>
      </c>
      <c r="C546" s="54">
        <v>4301334079</v>
      </c>
      <c r="D546" s="55">
        <v>319</v>
      </c>
      <c r="E546" s="55">
        <v>1898</v>
      </c>
      <c r="F546" s="55" t="s">
        <v>18</v>
      </c>
      <c r="G546" s="55" t="s">
        <v>32</v>
      </c>
      <c r="H546" s="55">
        <v>40.0470299999999</v>
      </c>
      <c r="I546" s="56">
        <v>-110.14527</v>
      </c>
      <c r="J546" s="54">
        <v>1898</v>
      </c>
      <c r="K546" s="55">
        <v>365</v>
      </c>
      <c r="L546" s="55">
        <v>730</v>
      </c>
      <c r="M546" s="55">
        <v>1095</v>
      </c>
      <c r="N546" s="55">
        <v>1460</v>
      </c>
      <c r="O546" s="55">
        <v>1825</v>
      </c>
      <c r="P546" s="55">
        <v>2190</v>
      </c>
      <c r="Q546" s="57">
        <v>2.3290384453705478E-4</v>
      </c>
      <c r="R546" s="58">
        <v>1743.3190511735811</v>
      </c>
      <c r="S546" s="58">
        <v>1601.244106525161</v>
      </c>
      <c r="T546" s="58">
        <v>1470.7478169044955</v>
      </c>
      <c r="U546" s="58">
        <v>1350.8865588417075</v>
      </c>
      <c r="V546" s="58">
        <v>1240.7936111712695</v>
      </c>
      <c r="W546" s="60">
        <v>1139.672887739378</v>
      </c>
      <c r="X546" s="59">
        <f t="shared" si="57"/>
        <v>2.7986845119999999</v>
      </c>
      <c r="Y546" s="59">
        <f t="shared" si="58"/>
        <v>2.5706006469936971</v>
      </c>
      <c r="Z546" s="59">
        <f t="shared" si="59"/>
        <v>2.361104889812037</v>
      </c>
      <c r="AA546" s="59">
        <f t="shared" si="60"/>
        <v>2.1686823689296224</v>
      </c>
      <c r="AB546" s="59">
        <f t="shared" si="61"/>
        <v>1.9919416700206867</v>
      </c>
      <c r="AC546" s="59">
        <f t="shared" si="62"/>
        <v>1.8296047745909283</v>
      </c>
      <c r="AD546" s="59">
        <f t="shared" si="63"/>
        <v>1.6804978185787733</v>
      </c>
    </row>
    <row r="547" spans="1:30" x14ac:dyDescent="0.25">
      <c r="A547" s="52" t="s">
        <v>1016</v>
      </c>
      <c r="B547" s="53">
        <v>40392</v>
      </c>
      <c r="C547" s="54">
        <v>4301350244</v>
      </c>
      <c r="D547" s="55">
        <v>317</v>
      </c>
      <c r="E547" s="55">
        <v>1900</v>
      </c>
      <c r="F547" s="55" t="s">
        <v>18</v>
      </c>
      <c r="G547" s="55" t="s">
        <v>32</v>
      </c>
      <c r="H547" s="55">
        <v>40.06503</v>
      </c>
      <c r="I547" s="56">
        <v>-110.07991</v>
      </c>
      <c r="J547" s="54">
        <v>1900</v>
      </c>
      <c r="K547" s="55">
        <v>365</v>
      </c>
      <c r="L547" s="55">
        <v>730</v>
      </c>
      <c r="M547" s="55">
        <v>1095</v>
      </c>
      <c r="N547" s="55">
        <v>1460</v>
      </c>
      <c r="O547" s="55">
        <v>1825</v>
      </c>
      <c r="P547" s="55">
        <v>2190</v>
      </c>
      <c r="Q547" s="57">
        <v>2.3290384453705478E-4</v>
      </c>
      <c r="R547" s="58">
        <v>1745.1560575499495</v>
      </c>
      <c r="S547" s="58">
        <v>1602.9314027385699</v>
      </c>
      <c r="T547" s="58">
        <v>1472.2976038559227</v>
      </c>
      <c r="U547" s="58">
        <v>1352.3100430975999</v>
      </c>
      <c r="V547" s="58">
        <v>1242.1010859986366</v>
      </c>
      <c r="W547" s="60">
        <v>1140.8738075367851</v>
      </c>
      <c r="X547" s="59">
        <f t="shared" si="57"/>
        <v>2.8016335999999997</v>
      </c>
      <c r="Y547" s="59">
        <f t="shared" si="58"/>
        <v>2.5733093937239326</v>
      </c>
      <c r="Z547" s="59">
        <f t="shared" si="59"/>
        <v>2.3635928823197419</v>
      </c>
      <c r="AA547" s="59">
        <f t="shared" si="60"/>
        <v>2.1709675979801277</v>
      </c>
      <c r="AB547" s="59">
        <f t="shared" si="61"/>
        <v>1.9940406601893073</v>
      </c>
      <c r="AC547" s="59">
        <f t="shared" si="62"/>
        <v>1.8315327037527735</v>
      </c>
      <c r="AD547" s="59">
        <f t="shared" si="63"/>
        <v>1.6822686276605212</v>
      </c>
    </row>
    <row r="548" spans="1:30" x14ac:dyDescent="0.25">
      <c r="A548" s="52" t="s">
        <v>1271</v>
      </c>
      <c r="B548" s="53">
        <v>40676</v>
      </c>
      <c r="C548" s="54">
        <v>4304750868</v>
      </c>
      <c r="D548" s="55">
        <v>356</v>
      </c>
      <c r="E548" s="55">
        <v>1901</v>
      </c>
      <c r="F548" s="55" t="s">
        <v>18</v>
      </c>
      <c r="G548" s="55" t="s">
        <v>19</v>
      </c>
      <c r="H548" s="55">
        <v>40.113880000000002</v>
      </c>
      <c r="I548" s="56">
        <v>-109.93379</v>
      </c>
      <c r="J548" s="54">
        <v>1901</v>
      </c>
      <c r="K548" s="55">
        <v>365</v>
      </c>
      <c r="L548" s="55">
        <v>730</v>
      </c>
      <c r="M548" s="55">
        <v>1095</v>
      </c>
      <c r="N548" s="55">
        <v>1460</v>
      </c>
      <c r="O548" s="55">
        <v>1825</v>
      </c>
      <c r="P548" s="55">
        <v>2190</v>
      </c>
      <c r="Q548" s="57">
        <v>2.3290384453705478E-4</v>
      </c>
      <c r="R548" s="58">
        <v>1746.0745607381336</v>
      </c>
      <c r="S548" s="58">
        <v>1603.7750508452746</v>
      </c>
      <c r="T548" s="58">
        <v>1473.0724973316364</v>
      </c>
      <c r="U548" s="58">
        <v>1353.021785225546</v>
      </c>
      <c r="V548" s="58">
        <v>1242.7548234123201</v>
      </c>
      <c r="W548" s="60">
        <v>1141.4742674354886</v>
      </c>
      <c r="X548" s="59">
        <f t="shared" si="57"/>
        <v>2.8031081439999999</v>
      </c>
      <c r="Y548" s="59">
        <f t="shared" si="58"/>
        <v>2.5746637670890506</v>
      </c>
      <c r="Z548" s="59">
        <f t="shared" si="59"/>
        <v>2.3648368785735943</v>
      </c>
      <c r="AA548" s="59">
        <f t="shared" si="60"/>
        <v>2.1721102125053804</v>
      </c>
      <c r="AB548" s="59">
        <f t="shared" si="61"/>
        <v>1.9950901552736173</v>
      </c>
      <c r="AC548" s="59">
        <f t="shared" si="62"/>
        <v>1.8324966683336961</v>
      </c>
      <c r="AD548" s="59">
        <f t="shared" si="63"/>
        <v>1.6831540322013951</v>
      </c>
    </row>
    <row r="549" spans="1:30" x14ac:dyDescent="0.25">
      <c r="A549" s="52" t="s">
        <v>344</v>
      </c>
      <c r="B549" s="53">
        <v>37252</v>
      </c>
      <c r="C549" s="54">
        <v>4301332286</v>
      </c>
      <c r="D549" s="55">
        <v>350</v>
      </c>
      <c r="E549" s="55">
        <v>1902</v>
      </c>
      <c r="F549" s="55" t="s">
        <v>18</v>
      </c>
      <c r="G549" s="55" t="s">
        <v>32</v>
      </c>
      <c r="H549" s="55">
        <v>40.04392</v>
      </c>
      <c r="I549" s="56">
        <v>-110.15063000000001</v>
      </c>
      <c r="J549" s="54">
        <v>1902</v>
      </c>
      <c r="K549" s="55">
        <v>365</v>
      </c>
      <c r="L549" s="55">
        <v>730</v>
      </c>
      <c r="M549" s="55">
        <v>1095</v>
      </c>
      <c r="N549" s="55">
        <v>1460</v>
      </c>
      <c r="O549" s="55">
        <v>1825</v>
      </c>
      <c r="P549" s="55">
        <v>2190</v>
      </c>
      <c r="Q549" s="57">
        <v>2.3290384453705478E-4</v>
      </c>
      <c r="R549" s="58">
        <v>1746.993063926318</v>
      </c>
      <c r="S549" s="58">
        <v>1604.618698951979</v>
      </c>
      <c r="T549" s="58">
        <v>1473.8473908073499</v>
      </c>
      <c r="U549" s="58">
        <v>1353.733527353492</v>
      </c>
      <c r="V549" s="58">
        <v>1243.4085608260036</v>
      </c>
      <c r="W549" s="60">
        <v>1142.0747273341922</v>
      </c>
      <c r="X549" s="59">
        <f t="shared" si="57"/>
        <v>2.804582688</v>
      </c>
      <c r="Y549" s="59">
        <f t="shared" si="58"/>
        <v>2.5760181404541687</v>
      </c>
      <c r="Z549" s="59">
        <f t="shared" si="59"/>
        <v>2.3660808748274467</v>
      </c>
      <c r="AA549" s="59">
        <f t="shared" si="60"/>
        <v>2.173252827030633</v>
      </c>
      <c r="AB549" s="59">
        <f t="shared" si="61"/>
        <v>1.9961396503579274</v>
      </c>
      <c r="AC549" s="59">
        <f t="shared" si="62"/>
        <v>1.8334606329146186</v>
      </c>
      <c r="AD549" s="59">
        <f t="shared" si="63"/>
        <v>1.6840394367422691</v>
      </c>
    </row>
    <row r="550" spans="1:30" x14ac:dyDescent="0.25">
      <c r="A550" s="52" t="s">
        <v>633</v>
      </c>
      <c r="B550" s="53">
        <v>39435</v>
      </c>
      <c r="C550" s="54">
        <v>4301333725</v>
      </c>
      <c r="D550" s="55">
        <v>366</v>
      </c>
      <c r="E550" s="55">
        <v>1908</v>
      </c>
      <c r="F550" s="55" t="s">
        <v>18</v>
      </c>
      <c r="G550" s="55" t="s">
        <v>32</v>
      </c>
      <c r="H550" s="55">
        <v>40.030270000000002</v>
      </c>
      <c r="I550" s="56">
        <v>-110.30364</v>
      </c>
      <c r="J550" s="54">
        <v>1908</v>
      </c>
      <c r="K550" s="55">
        <v>365</v>
      </c>
      <c r="L550" s="55">
        <v>730</v>
      </c>
      <c r="M550" s="55">
        <v>1095</v>
      </c>
      <c r="N550" s="55">
        <v>1460</v>
      </c>
      <c r="O550" s="55">
        <v>1825</v>
      </c>
      <c r="P550" s="55">
        <v>2190</v>
      </c>
      <c r="Q550" s="57">
        <v>2.3290384453705478E-4</v>
      </c>
      <c r="R550" s="58">
        <v>1752.5040830554231</v>
      </c>
      <c r="S550" s="58">
        <v>1609.6805875922062</v>
      </c>
      <c r="T550" s="58">
        <v>1478.4967516616318</v>
      </c>
      <c r="U550" s="58">
        <v>1358.0039801211685</v>
      </c>
      <c r="V550" s="58">
        <v>1247.3309853081046</v>
      </c>
      <c r="W550" s="60">
        <v>1145.6774867264137</v>
      </c>
      <c r="X550" s="59">
        <f t="shared" si="57"/>
        <v>2.8134299519999999</v>
      </c>
      <c r="Y550" s="59">
        <f t="shared" si="58"/>
        <v>2.5841443806448758</v>
      </c>
      <c r="Z550" s="59">
        <f t="shared" si="59"/>
        <v>2.373544852350562</v>
      </c>
      <c r="AA550" s="59">
        <f t="shared" si="60"/>
        <v>2.180108514182149</v>
      </c>
      <c r="AB550" s="59">
        <f t="shared" si="61"/>
        <v>2.0024366208637883</v>
      </c>
      <c r="AC550" s="59">
        <f t="shared" si="62"/>
        <v>1.8392444204001537</v>
      </c>
      <c r="AD550" s="59">
        <f t="shared" si="63"/>
        <v>1.6893518639875129</v>
      </c>
    </row>
    <row r="551" spans="1:30" x14ac:dyDescent="0.25">
      <c r="A551" s="52" t="s">
        <v>538</v>
      </c>
      <c r="B551" s="53">
        <v>39217</v>
      </c>
      <c r="C551" s="54">
        <v>4301333262</v>
      </c>
      <c r="D551" s="55">
        <v>356</v>
      </c>
      <c r="E551" s="55">
        <v>1921</v>
      </c>
      <c r="F551" s="55" t="s">
        <v>18</v>
      </c>
      <c r="G551" s="55" t="s">
        <v>32</v>
      </c>
      <c r="H551" s="55">
        <v>40.094299999999897</v>
      </c>
      <c r="I551" s="56">
        <v>-110.0748</v>
      </c>
      <c r="J551" s="54">
        <v>1921</v>
      </c>
      <c r="K551" s="55">
        <v>365</v>
      </c>
      <c r="L551" s="55">
        <v>730</v>
      </c>
      <c r="M551" s="55">
        <v>1095</v>
      </c>
      <c r="N551" s="55">
        <v>1460</v>
      </c>
      <c r="O551" s="55">
        <v>1825</v>
      </c>
      <c r="P551" s="55">
        <v>2190</v>
      </c>
      <c r="Q551" s="57">
        <v>2.3290384453705478E-4</v>
      </c>
      <c r="R551" s="58">
        <v>1764.4446245018173</v>
      </c>
      <c r="S551" s="58">
        <v>1620.6480129793647</v>
      </c>
      <c r="T551" s="58">
        <v>1488.5703668459091</v>
      </c>
      <c r="U551" s="58">
        <v>1367.256627784468</v>
      </c>
      <c r="V551" s="58">
        <v>1255.82957168599</v>
      </c>
      <c r="W551" s="60">
        <v>1153.48346540956</v>
      </c>
      <c r="X551" s="59">
        <f t="shared" si="57"/>
        <v>2.8325990239999999</v>
      </c>
      <c r="Y551" s="59">
        <f t="shared" si="58"/>
        <v>2.6017512343914078</v>
      </c>
      <c r="Z551" s="59">
        <f t="shared" si="59"/>
        <v>2.3897168036506442</v>
      </c>
      <c r="AA551" s="59">
        <f t="shared" si="60"/>
        <v>2.1949625030104341</v>
      </c>
      <c r="AB551" s="59">
        <f t="shared" si="61"/>
        <v>2.0160800569598205</v>
      </c>
      <c r="AC551" s="59">
        <f t="shared" si="62"/>
        <v>1.8517759599521464</v>
      </c>
      <c r="AD551" s="59">
        <f t="shared" si="63"/>
        <v>1.7008621230188743</v>
      </c>
    </row>
    <row r="552" spans="1:30" x14ac:dyDescent="0.25">
      <c r="A552" s="52" t="s">
        <v>400</v>
      </c>
      <c r="B552" s="53">
        <v>38526</v>
      </c>
      <c r="C552" s="54">
        <v>4301332662</v>
      </c>
      <c r="D552" s="55">
        <v>364</v>
      </c>
      <c r="E552" s="55">
        <v>1924</v>
      </c>
      <c r="F552" s="55" t="s">
        <v>18</v>
      </c>
      <c r="G552" s="55" t="s">
        <v>32</v>
      </c>
      <c r="H552" s="55">
        <v>40.028489999999898</v>
      </c>
      <c r="I552" s="56">
        <v>-110.08363</v>
      </c>
      <c r="J552" s="54">
        <v>1924</v>
      </c>
      <c r="K552" s="55">
        <v>365</v>
      </c>
      <c r="L552" s="55">
        <v>730</v>
      </c>
      <c r="M552" s="55">
        <v>1095</v>
      </c>
      <c r="N552" s="55">
        <v>1460</v>
      </c>
      <c r="O552" s="55">
        <v>1825</v>
      </c>
      <c r="P552" s="55">
        <v>2190</v>
      </c>
      <c r="Q552" s="57">
        <v>2.3290384453705478E-4</v>
      </c>
      <c r="R552" s="58">
        <v>1767.2001340663699</v>
      </c>
      <c r="S552" s="58">
        <v>1623.1789572994783</v>
      </c>
      <c r="T552" s="58">
        <v>1490.8950472730501</v>
      </c>
      <c r="U552" s="58">
        <v>1369.3918541683063</v>
      </c>
      <c r="V552" s="58">
        <v>1257.7907839270404</v>
      </c>
      <c r="W552" s="60">
        <v>1155.2848451056707</v>
      </c>
      <c r="X552" s="59">
        <f t="shared" si="57"/>
        <v>2.8370226559999998</v>
      </c>
      <c r="Y552" s="59">
        <f t="shared" si="58"/>
        <v>2.6058143544867614</v>
      </c>
      <c r="Z552" s="59">
        <f t="shared" si="59"/>
        <v>2.3934487924122019</v>
      </c>
      <c r="AA552" s="59">
        <f t="shared" si="60"/>
        <v>2.198390346586192</v>
      </c>
      <c r="AB552" s="59">
        <f t="shared" si="61"/>
        <v>2.0192285422127507</v>
      </c>
      <c r="AC552" s="59">
        <f t="shared" si="62"/>
        <v>1.8546678536949137</v>
      </c>
      <c r="AD552" s="59">
        <f t="shared" si="63"/>
        <v>1.7035183366414961</v>
      </c>
    </row>
    <row r="553" spans="1:30" x14ac:dyDescent="0.25">
      <c r="A553" s="52" t="s">
        <v>1103</v>
      </c>
      <c r="B553" s="53">
        <v>40486</v>
      </c>
      <c r="C553" s="54">
        <v>4301334255</v>
      </c>
      <c r="D553" s="55">
        <v>366</v>
      </c>
      <c r="E553" s="55">
        <v>1925</v>
      </c>
      <c r="F553" s="55" t="s">
        <v>18</v>
      </c>
      <c r="G553" s="55" t="s">
        <v>32</v>
      </c>
      <c r="H553" s="55">
        <v>40.069189999999899</v>
      </c>
      <c r="I553" s="56">
        <v>-110.191689999999</v>
      </c>
      <c r="J553" s="54">
        <v>1925</v>
      </c>
      <c r="K553" s="55">
        <v>365</v>
      </c>
      <c r="L553" s="55">
        <v>730</v>
      </c>
      <c r="M553" s="55">
        <v>1095</v>
      </c>
      <c r="N553" s="55">
        <v>1460</v>
      </c>
      <c r="O553" s="55">
        <v>1825</v>
      </c>
      <c r="P553" s="55">
        <v>2190</v>
      </c>
      <c r="Q553" s="57">
        <v>2.3290384453705478E-4</v>
      </c>
      <c r="R553" s="58">
        <v>1768.1186372545542</v>
      </c>
      <c r="S553" s="58">
        <v>1624.0226054061827</v>
      </c>
      <c r="T553" s="58">
        <v>1491.6699407487638</v>
      </c>
      <c r="U553" s="58">
        <v>1370.1035962962524</v>
      </c>
      <c r="V553" s="58">
        <v>1258.4445213407239</v>
      </c>
      <c r="W553" s="60">
        <v>1155.8853050043742</v>
      </c>
      <c r="X553" s="59">
        <f t="shared" si="57"/>
        <v>2.8384971999999999</v>
      </c>
      <c r="Y553" s="59">
        <f t="shared" si="58"/>
        <v>2.6071687278518794</v>
      </c>
      <c r="Z553" s="59">
        <f t="shared" si="59"/>
        <v>2.3946927886660543</v>
      </c>
      <c r="AA553" s="59">
        <f t="shared" si="60"/>
        <v>2.1995329611114451</v>
      </c>
      <c r="AB553" s="59">
        <f t="shared" si="61"/>
        <v>2.0202780372970612</v>
      </c>
      <c r="AC553" s="59">
        <f t="shared" si="62"/>
        <v>1.8556318182758362</v>
      </c>
      <c r="AD553" s="59">
        <f t="shared" si="63"/>
        <v>1.70440374118237</v>
      </c>
    </row>
    <row r="554" spans="1:30" x14ac:dyDescent="0.25">
      <c r="A554" s="52" t="s">
        <v>479</v>
      </c>
      <c r="B554" s="53">
        <v>39003</v>
      </c>
      <c r="C554" s="54">
        <v>4301332938</v>
      </c>
      <c r="D554" s="55">
        <v>366</v>
      </c>
      <c r="E554" s="55">
        <v>1936</v>
      </c>
      <c r="F554" s="55" t="s">
        <v>18</v>
      </c>
      <c r="G554" s="55" t="s">
        <v>32</v>
      </c>
      <c r="H554" s="55">
        <v>40.034579999999899</v>
      </c>
      <c r="I554" s="56">
        <v>-110.31081</v>
      </c>
      <c r="J554" s="54">
        <v>1936</v>
      </c>
      <c r="K554" s="55">
        <v>365</v>
      </c>
      <c r="L554" s="55">
        <v>730</v>
      </c>
      <c r="M554" s="55">
        <v>1095</v>
      </c>
      <c r="N554" s="55">
        <v>1460</v>
      </c>
      <c r="O554" s="55">
        <v>1825</v>
      </c>
      <c r="P554" s="55">
        <v>2190</v>
      </c>
      <c r="Q554" s="57">
        <v>2.3290384453705478E-4</v>
      </c>
      <c r="R554" s="58">
        <v>1778.2221723245802</v>
      </c>
      <c r="S554" s="58">
        <v>1633.3027345799323</v>
      </c>
      <c r="T554" s="58">
        <v>1500.1937689816139</v>
      </c>
      <c r="U554" s="58">
        <v>1377.9327597036595</v>
      </c>
      <c r="V554" s="58">
        <v>1265.6356328912423</v>
      </c>
      <c r="W554" s="60">
        <v>1162.4903638901137</v>
      </c>
      <c r="X554" s="59">
        <f t="shared" si="57"/>
        <v>2.8547171840000001</v>
      </c>
      <c r="Y554" s="59">
        <f t="shared" si="58"/>
        <v>2.6220668348681757</v>
      </c>
      <c r="Z554" s="59">
        <f t="shared" si="59"/>
        <v>2.4083767474584317</v>
      </c>
      <c r="AA554" s="59">
        <f t="shared" si="60"/>
        <v>2.2121017208892249</v>
      </c>
      <c r="AB554" s="59">
        <f t="shared" si="61"/>
        <v>2.0318224832244729</v>
      </c>
      <c r="AC554" s="59">
        <f t="shared" si="62"/>
        <v>1.8662354286659839</v>
      </c>
      <c r="AD554" s="59">
        <f t="shared" si="63"/>
        <v>1.7141431911319838</v>
      </c>
    </row>
    <row r="555" spans="1:30" x14ac:dyDescent="0.25">
      <c r="A555" s="52" t="s">
        <v>1018</v>
      </c>
      <c r="B555" s="53">
        <v>40393</v>
      </c>
      <c r="C555" s="54">
        <v>4301350224</v>
      </c>
      <c r="D555" s="55">
        <v>331</v>
      </c>
      <c r="E555" s="55">
        <v>1936</v>
      </c>
      <c r="F555" s="55" t="s">
        <v>18</v>
      </c>
      <c r="G555" s="55" t="s">
        <v>32</v>
      </c>
      <c r="H555" s="55">
        <v>40.065069999999899</v>
      </c>
      <c r="I555" s="56">
        <v>-110.079849999999</v>
      </c>
      <c r="J555" s="54">
        <v>1936</v>
      </c>
      <c r="K555" s="55">
        <v>365</v>
      </c>
      <c r="L555" s="55">
        <v>730</v>
      </c>
      <c r="M555" s="55">
        <v>1095</v>
      </c>
      <c r="N555" s="55">
        <v>1460</v>
      </c>
      <c r="O555" s="55">
        <v>1825</v>
      </c>
      <c r="P555" s="55">
        <v>2190</v>
      </c>
      <c r="Q555" s="57">
        <v>2.3290384453705478E-4</v>
      </c>
      <c r="R555" s="58">
        <v>1778.2221723245802</v>
      </c>
      <c r="S555" s="58">
        <v>1633.3027345799323</v>
      </c>
      <c r="T555" s="58">
        <v>1500.1937689816139</v>
      </c>
      <c r="U555" s="58">
        <v>1377.9327597036595</v>
      </c>
      <c r="V555" s="58">
        <v>1265.6356328912423</v>
      </c>
      <c r="W555" s="60">
        <v>1162.4903638901137</v>
      </c>
      <c r="X555" s="59">
        <f t="shared" si="57"/>
        <v>2.8547171840000001</v>
      </c>
      <c r="Y555" s="59">
        <f t="shared" si="58"/>
        <v>2.6220668348681757</v>
      </c>
      <c r="Z555" s="59">
        <f t="shared" si="59"/>
        <v>2.4083767474584317</v>
      </c>
      <c r="AA555" s="59">
        <f t="shared" si="60"/>
        <v>2.2121017208892249</v>
      </c>
      <c r="AB555" s="59">
        <f t="shared" si="61"/>
        <v>2.0318224832244729</v>
      </c>
      <c r="AC555" s="59">
        <f t="shared" si="62"/>
        <v>1.8662354286659839</v>
      </c>
      <c r="AD555" s="59">
        <f t="shared" si="63"/>
        <v>1.7141431911319838</v>
      </c>
    </row>
    <row r="556" spans="1:30" x14ac:dyDescent="0.25">
      <c r="A556" s="52" t="s">
        <v>1234</v>
      </c>
      <c r="B556" s="53">
        <v>40626</v>
      </c>
      <c r="C556" s="54">
        <v>4301350304</v>
      </c>
      <c r="D556" s="55">
        <v>364</v>
      </c>
      <c r="E556" s="55">
        <v>1948</v>
      </c>
      <c r="F556" s="55" t="s">
        <v>18</v>
      </c>
      <c r="G556" s="55" t="s">
        <v>32</v>
      </c>
      <c r="H556" s="55">
        <v>40.115020000000001</v>
      </c>
      <c r="I556" s="56">
        <v>-110.06945</v>
      </c>
      <c r="J556" s="54">
        <v>1948</v>
      </c>
      <c r="K556" s="55">
        <v>365</v>
      </c>
      <c r="L556" s="55">
        <v>730</v>
      </c>
      <c r="M556" s="55">
        <v>1095</v>
      </c>
      <c r="N556" s="55">
        <v>1460</v>
      </c>
      <c r="O556" s="55">
        <v>1825</v>
      </c>
      <c r="P556" s="55">
        <v>2190</v>
      </c>
      <c r="Q556" s="57">
        <v>2.3290384453705478E-4</v>
      </c>
      <c r="R556" s="58">
        <v>1789.2442105827904</v>
      </c>
      <c r="S556" s="58">
        <v>1643.4265118603864</v>
      </c>
      <c r="T556" s="58">
        <v>1509.4924906901776</v>
      </c>
      <c r="U556" s="58">
        <v>1386.4736652390129</v>
      </c>
      <c r="V556" s="58">
        <v>1273.4804818554442</v>
      </c>
      <c r="W556" s="60">
        <v>1169.6958826745565</v>
      </c>
      <c r="X556" s="59">
        <f t="shared" si="57"/>
        <v>2.8724117119999999</v>
      </c>
      <c r="Y556" s="59">
        <f t="shared" si="58"/>
        <v>2.6383193152495901</v>
      </c>
      <c r="Z556" s="59">
        <f t="shared" si="59"/>
        <v>2.4233047025046615</v>
      </c>
      <c r="AA556" s="59">
        <f t="shared" si="60"/>
        <v>2.2258130951922572</v>
      </c>
      <c r="AB556" s="59">
        <f t="shared" si="61"/>
        <v>2.0444164242361951</v>
      </c>
      <c r="AC556" s="59">
        <f t="shared" si="62"/>
        <v>1.8778030036370539</v>
      </c>
      <c r="AD556" s="59">
        <f t="shared" si="63"/>
        <v>1.7247680456224712</v>
      </c>
    </row>
    <row r="557" spans="1:30" x14ac:dyDescent="0.25">
      <c r="A557" s="52" t="s">
        <v>392</v>
      </c>
      <c r="B557" s="53">
        <v>38455</v>
      </c>
      <c r="C557" s="54">
        <v>4301332425</v>
      </c>
      <c r="D557" s="55">
        <v>364</v>
      </c>
      <c r="E557" s="55">
        <v>1949</v>
      </c>
      <c r="F557" s="55" t="s">
        <v>18</v>
      </c>
      <c r="G557" s="55" t="s">
        <v>32</v>
      </c>
      <c r="H557" s="55">
        <v>40.010680000000001</v>
      </c>
      <c r="I557" s="56">
        <v>-110.191999999999</v>
      </c>
      <c r="J557" s="54">
        <v>1949</v>
      </c>
      <c r="K557" s="55">
        <v>365</v>
      </c>
      <c r="L557" s="55">
        <v>730</v>
      </c>
      <c r="M557" s="55">
        <v>1095</v>
      </c>
      <c r="N557" s="55">
        <v>1460</v>
      </c>
      <c r="O557" s="55">
        <v>1825</v>
      </c>
      <c r="P557" s="55">
        <v>2190</v>
      </c>
      <c r="Q557" s="57">
        <v>2.3290384453705478E-4</v>
      </c>
      <c r="R557" s="58">
        <v>1790.1627137709745</v>
      </c>
      <c r="S557" s="58">
        <v>1644.2701599670911</v>
      </c>
      <c r="T557" s="58">
        <v>1510.2673841658911</v>
      </c>
      <c r="U557" s="58">
        <v>1387.185407366959</v>
      </c>
      <c r="V557" s="58">
        <v>1274.1342192691277</v>
      </c>
      <c r="W557" s="60">
        <v>1170.2963425732601</v>
      </c>
      <c r="X557" s="59">
        <f t="shared" si="57"/>
        <v>2.873886256</v>
      </c>
      <c r="Y557" s="59">
        <f t="shared" si="58"/>
        <v>2.6396736886147076</v>
      </c>
      <c r="Z557" s="59">
        <f t="shared" si="59"/>
        <v>2.4245486987585143</v>
      </c>
      <c r="AA557" s="59">
        <f t="shared" si="60"/>
        <v>2.2269557097175099</v>
      </c>
      <c r="AB557" s="59">
        <f t="shared" si="61"/>
        <v>2.0454659193205051</v>
      </c>
      <c r="AC557" s="59">
        <f t="shared" si="62"/>
        <v>1.8787669682179766</v>
      </c>
      <c r="AD557" s="59">
        <f t="shared" si="63"/>
        <v>1.7256534501633451</v>
      </c>
    </row>
    <row r="558" spans="1:30" x14ac:dyDescent="0.25">
      <c r="A558" s="52" t="s">
        <v>436</v>
      </c>
      <c r="B558" s="53">
        <v>38757</v>
      </c>
      <c r="C558" s="54">
        <v>4301310822</v>
      </c>
      <c r="D558" s="55">
        <v>366</v>
      </c>
      <c r="E558" s="55">
        <v>1950</v>
      </c>
      <c r="F558" s="55" t="s">
        <v>18</v>
      </c>
      <c r="G558" s="55" t="s">
        <v>32</v>
      </c>
      <c r="H558" s="55">
        <v>40.036230000000003</v>
      </c>
      <c r="I558" s="56">
        <v>-110.07476</v>
      </c>
      <c r="J558" s="54">
        <v>1950</v>
      </c>
      <c r="K558" s="55">
        <v>365</v>
      </c>
      <c r="L558" s="55">
        <v>730</v>
      </c>
      <c r="M558" s="55">
        <v>1095</v>
      </c>
      <c r="N558" s="55">
        <v>1460</v>
      </c>
      <c r="O558" s="55">
        <v>1825</v>
      </c>
      <c r="P558" s="55">
        <v>2190</v>
      </c>
      <c r="Q558" s="57">
        <v>2.3290384453705478E-4</v>
      </c>
      <c r="R558" s="58">
        <v>1791.0812169591588</v>
      </c>
      <c r="S558" s="58">
        <v>1645.1138080737956</v>
      </c>
      <c r="T558" s="58">
        <v>1511.0422776416049</v>
      </c>
      <c r="U558" s="58">
        <v>1387.8971494949051</v>
      </c>
      <c r="V558" s="58">
        <v>1274.7879566828112</v>
      </c>
      <c r="W558" s="60">
        <v>1170.8968024719636</v>
      </c>
      <c r="X558" s="59">
        <f t="shared" si="57"/>
        <v>2.8753607999999997</v>
      </c>
      <c r="Y558" s="59">
        <f t="shared" si="58"/>
        <v>2.6410280619798256</v>
      </c>
      <c r="Z558" s="59">
        <f t="shared" si="59"/>
        <v>2.4257926950123667</v>
      </c>
      <c r="AA558" s="59">
        <f t="shared" si="60"/>
        <v>2.2280983242427626</v>
      </c>
      <c r="AB558" s="59">
        <f t="shared" si="61"/>
        <v>2.0465154144048152</v>
      </c>
      <c r="AC558" s="59">
        <f t="shared" si="62"/>
        <v>1.8797309327988991</v>
      </c>
      <c r="AD558" s="59">
        <f t="shared" si="63"/>
        <v>1.7265388547042191</v>
      </c>
    </row>
    <row r="559" spans="1:30" x14ac:dyDescent="0.25">
      <c r="A559" s="52" t="s">
        <v>457</v>
      </c>
      <c r="B559" s="53">
        <v>38922</v>
      </c>
      <c r="C559" s="54">
        <v>4301332879</v>
      </c>
      <c r="D559" s="55">
        <v>351</v>
      </c>
      <c r="E559" s="55">
        <v>1950</v>
      </c>
      <c r="F559" s="55" t="s">
        <v>18</v>
      </c>
      <c r="G559" s="55" t="s">
        <v>32</v>
      </c>
      <c r="H559" s="55">
        <v>39.99662</v>
      </c>
      <c r="I559" s="56">
        <v>-110.22067</v>
      </c>
      <c r="J559" s="54">
        <v>1950</v>
      </c>
      <c r="K559" s="55">
        <v>365</v>
      </c>
      <c r="L559" s="55">
        <v>730</v>
      </c>
      <c r="M559" s="55">
        <v>1095</v>
      </c>
      <c r="N559" s="55">
        <v>1460</v>
      </c>
      <c r="O559" s="55">
        <v>1825</v>
      </c>
      <c r="P559" s="55">
        <v>2190</v>
      </c>
      <c r="Q559" s="57">
        <v>2.3290384453705478E-4</v>
      </c>
      <c r="R559" s="58">
        <v>1791.0812169591588</v>
      </c>
      <c r="S559" s="58">
        <v>1645.1138080737956</v>
      </c>
      <c r="T559" s="58">
        <v>1511.0422776416049</v>
      </c>
      <c r="U559" s="58">
        <v>1387.8971494949051</v>
      </c>
      <c r="V559" s="58">
        <v>1274.7879566828112</v>
      </c>
      <c r="W559" s="60">
        <v>1170.8968024719636</v>
      </c>
      <c r="X559" s="59">
        <f t="shared" si="57"/>
        <v>2.8753607999999997</v>
      </c>
      <c r="Y559" s="59">
        <f t="shared" si="58"/>
        <v>2.6410280619798256</v>
      </c>
      <c r="Z559" s="59">
        <f t="shared" si="59"/>
        <v>2.4257926950123667</v>
      </c>
      <c r="AA559" s="59">
        <f t="shared" si="60"/>
        <v>2.2280983242427626</v>
      </c>
      <c r="AB559" s="59">
        <f t="shared" si="61"/>
        <v>2.0465154144048152</v>
      </c>
      <c r="AC559" s="59">
        <f t="shared" si="62"/>
        <v>1.8797309327988991</v>
      </c>
      <c r="AD559" s="59">
        <f t="shared" si="63"/>
        <v>1.7265388547042191</v>
      </c>
    </row>
    <row r="560" spans="1:30" x14ac:dyDescent="0.25">
      <c r="A560" s="52" t="s">
        <v>651</v>
      </c>
      <c r="B560" s="53">
        <v>39499</v>
      </c>
      <c r="C560" s="54">
        <v>4301333002</v>
      </c>
      <c r="D560" s="55">
        <v>356</v>
      </c>
      <c r="E560" s="55">
        <v>1952</v>
      </c>
      <c r="F560" s="55" t="s">
        <v>18</v>
      </c>
      <c r="G560" s="55" t="s">
        <v>32</v>
      </c>
      <c r="H560" s="55">
        <v>40.021940000000001</v>
      </c>
      <c r="I560" s="56">
        <v>-110.078869999999</v>
      </c>
      <c r="J560" s="54">
        <v>1952</v>
      </c>
      <c r="K560" s="55">
        <v>365</v>
      </c>
      <c r="L560" s="55">
        <v>730</v>
      </c>
      <c r="M560" s="55">
        <v>1095</v>
      </c>
      <c r="N560" s="55">
        <v>1460</v>
      </c>
      <c r="O560" s="55">
        <v>1825</v>
      </c>
      <c r="P560" s="55">
        <v>2190</v>
      </c>
      <c r="Q560" s="57">
        <v>2.3290384453705478E-4</v>
      </c>
      <c r="R560" s="58">
        <v>1792.918223335527</v>
      </c>
      <c r="S560" s="58">
        <v>1646.8011042872045</v>
      </c>
      <c r="T560" s="58">
        <v>1512.5920645930321</v>
      </c>
      <c r="U560" s="58">
        <v>1389.3206337507972</v>
      </c>
      <c r="V560" s="58">
        <v>1276.0954315101783</v>
      </c>
      <c r="W560" s="60">
        <v>1172.0977222693707</v>
      </c>
      <c r="X560" s="59">
        <f t="shared" si="57"/>
        <v>2.878309888</v>
      </c>
      <c r="Y560" s="59">
        <f t="shared" si="58"/>
        <v>2.6437368087100612</v>
      </c>
      <c r="Z560" s="59">
        <f t="shared" si="59"/>
        <v>2.4282806875200715</v>
      </c>
      <c r="AA560" s="59">
        <f t="shared" si="60"/>
        <v>2.2303835532932679</v>
      </c>
      <c r="AB560" s="59">
        <f t="shared" si="61"/>
        <v>2.0486144045734354</v>
      </c>
      <c r="AC560" s="59">
        <f t="shared" si="62"/>
        <v>1.8816588619607442</v>
      </c>
      <c r="AD560" s="59">
        <f t="shared" si="63"/>
        <v>1.728309663785967</v>
      </c>
    </row>
    <row r="561" spans="1:30" x14ac:dyDescent="0.25">
      <c r="A561" s="52" t="s">
        <v>1023</v>
      </c>
      <c r="B561" s="53">
        <v>40397</v>
      </c>
      <c r="C561" s="54">
        <v>4301350313</v>
      </c>
      <c r="D561" s="55">
        <v>365</v>
      </c>
      <c r="E561" s="55">
        <v>1961</v>
      </c>
      <c r="F561" s="55" t="s">
        <v>18</v>
      </c>
      <c r="G561" s="55" t="s">
        <v>32</v>
      </c>
      <c r="H561" s="55">
        <v>40.12189</v>
      </c>
      <c r="I561" s="56">
        <v>-110.18678</v>
      </c>
      <c r="J561" s="54">
        <v>1961</v>
      </c>
      <c r="K561" s="55">
        <v>365</v>
      </c>
      <c r="L561" s="55">
        <v>730</v>
      </c>
      <c r="M561" s="55">
        <v>1095</v>
      </c>
      <c r="N561" s="55">
        <v>1460</v>
      </c>
      <c r="O561" s="55">
        <v>1825</v>
      </c>
      <c r="P561" s="55">
        <v>2190</v>
      </c>
      <c r="Q561" s="57">
        <v>2.3290384453705478E-4</v>
      </c>
      <c r="R561" s="58">
        <v>1801.1847520291847</v>
      </c>
      <c r="S561" s="58">
        <v>1654.3939372475452</v>
      </c>
      <c r="T561" s="58">
        <v>1519.5661058744549</v>
      </c>
      <c r="U561" s="58">
        <v>1395.7263129023122</v>
      </c>
      <c r="V561" s="58">
        <v>1281.9790682333296</v>
      </c>
      <c r="W561" s="60">
        <v>1177.5018613577029</v>
      </c>
      <c r="X561" s="59">
        <f t="shared" si="57"/>
        <v>2.8915807839999998</v>
      </c>
      <c r="Y561" s="59">
        <f t="shared" si="58"/>
        <v>2.655926168996122</v>
      </c>
      <c r="Z561" s="59">
        <f t="shared" si="59"/>
        <v>2.4394766538047441</v>
      </c>
      <c r="AA561" s="59">
        <f t="shared" si="60"/>
        <v>2.2406670840205423</v>
      </c>
      <c r="AB561" s="59">
        <f t="shared" si="61"/>
        <v>2.0580598603322269</v>
      </c>
      <c r="AC561" s="59">
        <f t="shared" si="62"/>
        <v>1.8903345431890466</v>
      </c>
      <c r="AD561" s="59">
        <f t="shared" si="63"/>
        <v>1.7362783046538326</v>
      </c>
    </row>
    <row r="562" spans="1:30" x14ac:dyDescent="0.25">
      <c r="A562" s="52" t="s">
        <v>1658</v>
      </c>
      <c r="B562" s="53">
        <v>41212</v>
      </c>
      <c r="C562" s="54">
        <v>4301351170</v>
      </c>
      <c r="D562" s="55">
        <v>63</v>
      </c>
      <c r="E562" s="55">
        <v>1965</v>
      </c>
      <c r="F562" s="55" t="s">
        <v>18</v>
      </c>
      <c r="G562" s="55" t="s">
        <v>32</v>
      </c>
      <c r="H562" s="55">
        <v>40.032850000000003</v>
      </c>
      <c r="I562" s="56">
        <v>-110.16406000000001</v>
      </c>
      <c r="J562" s="54">
        <v>1965</v>
      </c>
      <c r="K562" s="55">
        <v>365</v>
      </c>
      <c r="L562" s="55">
        <v>730</v>
      </c>
      <c r="M562" s="55">
        <v>1095</v>
      </c>
      <c r="N562" s="55">
        <v>1460</v>
      </c>
      <c r="O562" s="55">
        <v>1825</v>
      </c>
      <c r="P562" s="55">
        <v>2190</v>
      </c>
      <c r="Q562" s="57">
        <v>2.3290384453705478E-4</v>
      </c>
      <c r="R562" s="58">
        <v>1804.8587647819215</v>
      </c>
      <c r="S562" s="58">
        <v>1657.7685296743632</v>
      </c>
      <c r="T562" s="58">
        <v>1522.6656797773096</v>
      </c>
      <c r="U562" s="58">
        <v>1398.5732814140965</v>
      </c>
      <c r="V562" s="58">
        <v>1284.5940178880635</v>
      </c>
      <c r="W562" s="60">
        <v>1179.9037009525173</v>
      </c>
      <c r="X562" s="59">
        <f t="shared" si="57"/>
        <v>2.8974789599999999</v>
      </c>
      <c r="Y562" s="59">
        <f t="shared" si="58"/>
        <v>2.6613436624565936</v>
      </c>
      <c r="Z562" s="59">
        <f t="shared" si="59"/>
        <v>2.4444526388201542</v>
      </c>
      <c r="AA562" s="59">
        <f t="shared" si="60"/>
        <v>2.2452375421215529</v>
      </c>
      <c r="AB562" s="59">
        <f t="shared" si="61"/>
        <v>2.0622578406694676</v>
      </c>
      <c r="AC562" s="59">
        <f t="shared" si="62"/>
        <v>1.8941904015127367</v>
      </c>
      <c r="AD562" s="59">
        <f t="shared" si="63"/>
        <v>1.7398199228173286</v>
      </c>
    </row>
    <row r="563" spans="1:30" x14ac:dyDescent="0.25">
      <c r="A563" s="52" t="s">
        <v>598</v>
      </c>
      <c r="B563" s="53">
        <v>39323</v>
      </c>
      <c r="C563" s="54">
        <v>4301333271</v>
      </c>
      <c r="D563" s="55">
        <v>361</v>
      </c>
      <c r="E563" s="55">
        <v>1966</v>
      </c>
      <c r="F563" s="55" t="s">
        <v>18</v>
      </c>
      <c r="G563" s="55" t="s">
        <v>32</v>
      </c>
      <c r="H563" s="55">
        <v>40.097850000000001</v>
      </c>
      <c r="I563" s="56">
        <v>-110.070089999999</v>
      </c>
      <c r="J563" s="54">
        <v>1966</v>
      </c>
      <c r="K563" s="55">
        <v>365</v>
      </c>
      <c r="L563" s="55">
        <v>730</v>
      </c>
      <c r="M563" s="55">
        <v>1095</v>
      </c>
      <c r="N563" s="55">
        <v>1460</v>
      </c>
      <c r="O563" s="55">
        <v>1825</v>
      </c>
      <c r="P563" s="55">
        <v>2190</v>
      </c>
      <c r="Q563" s="57">
        <v>2.3290384453705478E-4</v>
      </c>
      <c r="R563" s="58">
        <v>1805.7772679701056</v>
      </c>
      <c r="S563" s="58">
        <v>1658.6121777810677</v>
      </c>
      <c r="T563" s="58">
        <v>1523.4405732530231</v>
      </c>
      <c r="U563" s="58">
        <v>1399.2850235420426</v>
      </c>
      <c r="V563" s="58">
        <v>1285.247755301747</v>
      </c>
      <c r="W563" s="60">
        <v>1180.5041608512208</v>
      </c>
      <c r="X563" s="59">
        <f t="shared" si="57"/>
        <v>2.8989535040000001</v>
      </c>
      <c r="Y563" s="59">
        <f t="shared" si="58"/>
        <v>2.6626980358217112</v>
      </c>
      <c r="Z563" s="59">
        <f t="shared" si="59"/>
        <v>2.4456966350740066</v>
      </c>
      <c r="AA563" s="59">
        <f t="shared" si="60"/>
        <v>2.2463801566468056</v>
      </c>
      <c r="AB563" s="59">
        <f t="shared" si="61"/>
        <v>2.0633073357537777</v>
      </c>
      <c r="AC563" s="59">
        <f t="shared" si="62"/>
        <v>1.8951543660936592</v>
      </c>
      <c r="AD563" s="59">
        <f t="shared" si="63"/>
        <v>1.7407053273582025</v>
      </c>
    </row>
    <row r="564" spans="1:30" x14ac:dyDescent="0.25">
      <c r="A564" s="52" t="s">
        <v>1092</v>
      </c>
      <c r="B564" s="53">
        <v>40471</v>
      </c>
      <c r="C564" s="54">
        <v>4301350340</v>
      </c>
      <c r="D564" s="55">
        <v>366</v>
      </c>
      <c r="E564" s="55">
        <v>1972</v>
      </c>
      <c r="F564" s="55" t="s">
        <v>18</v>
      </c>
      <c r="G564" s="55" t="s">
        <v>32</v>
      </c>
      <c r="H564" s="55">
        <v>40.118540000000003</v>
      </c>
      <c r="I564" s="56">
        <v>-110.201759999999</v>
      </c>
      <c r="J564" s="54">
        <v>1972</v>
      </c>
      <c r="K564" s="55">
        <v>365</v>
      </c>
      <c r="L564" s="55">
        <v>730</v>
      </c>
      <c r="M564" s="55">
        <v>1095</v>
      </c>
      <c r="N564" s="55">
        <v>1460</v>
      </c>
      <c r="O564" s="55">
        <v>1825</v>
      </c>
      <c r="P564" s="55">
        <v>2190</v>
      </c>
      <c r="Q564" s="57">
        <v>2.3290384453705478E-4</v>
      </c>
      <c r="R564" s="58">
        <v>1811.2882870992107</v>
      </c>
      <c r="S564" s="58">
        <v>1663.6740664212948</v>
      </c>
      <c r="T564" s="58">
        <v>1528.089934107305</v>
      </c>
      <c r="U564" s="58">
        <v>1403.5554763097193</v>
      </c>
      <c r="V564" s="58">
        <v>1289.170179783848</v>
      </c>
      <c r="W564" s="60">
        <v>1184.1069202434421</v>
      </c>
      <c r="X564" s="59">
        <f t="shared" si="57"/>
        <v>2.907800768</v>
      </c>
      <c r="Y564" s="59">
        <f t="shared" si="58"/>
        <v>2.6708242760124183</v>
      </c>
      <c r="Z564" s="59">
        <f t="shared" si="59"/>
        <v>2.4531606125971215</v>
      </c>
      <c r="AA564" s="59">
        <f t="shared" si="60"/>
        <v>2.253235843798322</v>
      </c>
      <c r="AB564" s="59">
        <f t="shared" si="61"/>
        <v>2.0696043062596385</v>
      </c>
      <c r="AC564" s="59">
        <f t="shared" si="62"/>
        <v>1.9009381535791943</v>
      </c>
      <c r="AD564" s="59">
        <f t="shared" si="63"/>
        <v>1.7460177546034461</v>
      </c>
    </row>
    <row r="565" spans="1:30" x14ac:dyDescent="0.25">
      <c r="A565" s="52" t="s">
        <v>69</v>
      </c>
      <c r="B565" s="53">
        <v>26825</v>
      </c>
      <c r="C565" s="54">
        <v>4301330187</v>
      </c>
      <c r="D565" s="55">
        <v>360</v>
      </c>
      <c r="E565" s="55">
        <v>1974</v>
      </c>
      <c r="F565" s="55" t="s">
        <v>18</v>
      </c>
      <c r="G565" s="55" t="s">
        <v>32</v>
      </c>
      <c r="H565" s="55">
        <v>40.323680000000003</v>
      </c>
      <c r="I565" s="56">
        <v>-110.210849999999</v>
      </c>
      <c r="J565" s="54">
        <v>1974</v>
      </c>
      <c r="K565" s="55">
        <v>365</v>
      </c>
      <c r="L565" s="55">
        <v>730</v>
      </c>
      <c r="M565" s="55">
        <v>1095</v>
      </c>
      <c r="N565" s="55">
        <v>1460</v>
      </c>
      <c r="O565" s="55">
        <v>1825</v>
      </c>
      <c r="P565" s="55">
        <v>2190</v>
      </c>
      <c r="Q565" s="57">
        <v>2.3290384453705478E-4</v>
      </c>
      <c r="R565" s="58">
        <v>1813.1252934755792</v>
      </c>
      <c r="S565" s="58">
        <v>1665.3613626347037</v>
      </c>
      <c r="T565" s="58">
        <v>1529.6397210587322</v>
      </c>
      <c r="U565" s="58">
        <v>1404.9789605656115</v>
      </c>
      <c r="V565" s="58">
        <v>1290.477654611215</v>
      </c>
      <c r="W565" s="60">
        <v>1185.3078400408492</v>
      </c>
      <c r="X565" s="59">
        <f t="shared" si="57"/>
        <v>2.9107498559999998</v>
      </c>
      <c r="Y565" s="59">
        <f t="shared" si="58"/>
        <v>2.6735330227426544</v>
      </c>
      <c r="Z565" s="59">
        <f t="shared" si="59"/>
        <v>2.4556486051048263</v>
      </c>
      <c r="AA565" s="59">
        <f t="shared" si="60"/>
        <v>2.2555210728488273</v>
      </c>
      <c r="AB565" s="59">
        <f t="shared" si="61"/>
        <v>2.0717032964282591</v>
      </c>
      <c r="AC565" s="59">
        <f t="shared" si="62"/>
        <v>1.9028660827410393</v>
      </c>
      <c r="AD565" s="59">
        <f t="shared" si="63"/>
        <v>1.747788563685194</v>
      </c>
    </row>
    <row r="566" spans="1:30" x14ac:dyDescent="0.25">
      <c r="A566" s="52" t="s">
        <v>532</v>
      </c>
      <c r="B566" s="53">
        <v>39206</v>
      </c>
      <c r="C566" s="54">
        <v>4301332967</v>
      </c>
      <c r="D566" s="55">
        <v>303</v>
      </c>
      <c r="E566" s="55">
        <v>1974</v>
      </c>
      <c r="F566" s="55" t="s">
        <v>18</v>
      </c>
      <c r="G566" s="55" t="s">
        <v>32</v>
      </c>
      <c r="H566" s="55">
        <v>40.057670000000002</v>
      </c>
      <c r="I566" s="56">
        <v>-110.10294</v>
      </c>
      <c r="J566" s="54">
        <v>1974</v>
      </c>
      <c r="K566" s="55">
        <v>365</v>
      </c>
      <c r="L566" s="55">
        <v>730</v>
      </c>
      <c r="M566" s="55">
        <v>1095</v>
      </c>
      <c r="N566" s="55">
        <v>1460</v>
      </c>
      <c r="O566" s="55">
        <v>1825</v>
      </c>
      <c r="P566" s="55">
        <v>2190</v>
      </c>
      <c r="Q566" s="57">
        <v>2.3290384453705478E-4</v>
      </c>
      <c r="R566" s="58">
        <v>1813.1252934755792</v>
      </c>
      <c r="S566" s="58">
        <v>1665.3613626347037</v>
      </c>
      <c r="T566" s="58">
        <v>1529.6397210587322</v>
      </c>
      <c r="U566" s="58">
        <v>1404.9789605656115</v>
      </c>
      <c r="V566" s="58">
        <v>1290.477654611215</v>
      </c>
      <c r="W566" s="60">
        <v>1185.3078400408492</v>
      </c>
      <c r="X566" s="59">
        <f t="shared" si="57"/>
        <v>2.9107498559999998</v>
      </c>
      <c r="Y566" s="59">
        <f t="shared" si="58"/>
        <v>2.6735330227426544</v>
      </c>
      <c r="Z566" s="59">
        <f t="shared" si="59"/>
        <v>2.4556486051048263</v>
      </c>
      <c r="AA566" s="59">
        <f t="shared" si="60"/>
        <v>2.2555210728488273</v>
      </c>
      <c r="AB566" s="59">
        <f t="shared" si="61"/>
        <v>2.0717032964282591</v>
      </c>
      <c r="AC566" s="59">
        <f t="shared" si="62"/>
        <v>1.9028660827410393</v>
      </c>
      <c r="AD566" s="59">
        <f t="shared" si="63"/>
        <v>1.747788563685194</v>
      </c>
    </row>
    <row r="567" spans="1:30" x14ac:dyDescent="0.25">
      <c r="A567" s="52" t="s">
        <v>1177</v>
      </c>
      <c r="B567" s="53">
        <v>40562</v>
      </c>
      <c r="C567" s="54">
        <v>4301350404</v>
      </c>
      <c r="D567" s="55">
        <v>327</v>
      </c>
      <c r="E567" s="55">
        <v>1982</v>
      </c>
      <c r="F567" s="55" t="s">
        <v>18</v>
      </c>
      <c r="G567" s="55" t="s">
        <v>32</v>
      </c>
      <c r="H567" s="55">
        <v>40.1221099999999</v>
      </c>
      <c r="I567" s="56">
        <v>-110.230549999999</v>
      </c>
      <c r="J567" s="54">
        <v>1982</v>
      </c>
      <c r="K567" s="55">
        <v>365</v>
      </c>
      <c r="L567" s="55">
        <v>730</v>
      </c>
      <c r="M567" s="55">
        <v>1095</v>
      </c>
      <c r="N567" s="55">
        <v>1460</v>
      </c>
      <c r="O567" s="55">
        <v>1825</v>
      </c>
      <c r="P567" s="55">
        <v>2190</v>
      </c>
      <c r="Q567" s="57">
        <v>2.3290384453705478E-4</v>
      </c>
      <c r="R567" s="58">
        <v>1820.4733189810527</v>
      </c>
      <c r="S567" s="58">
        <v>1672.1105474883398</v>
      </c>
      <c r="T567" s="58">
        <v>1535.8388688644416</v>
      </c>
      <c r="U567" s="58">
        <v>1410.6728975891804</v>
      </c>
      <c r="V567" s="58">
        <v>1295.707553920683</v>
      </c>
      <c r="W567" s="60">
        <v>1190.1115192304778</v>
      </c>
      <c r="X567" s="59">
        <f t="shared" si="57"/>
        <v>2.922546208</v>
      </c>
      <c r="Y567" s="59">
        <f t="shared" si="58"/>
        <v>2.6843680096635971</v>
      </c>
      <c r="Z567" s="59">
        <f t="shared" si="59"/>
        <v>2.4656005751356465</v>
      </c>
      <c r="AA567" s="59">
        <f t="shared" si="60"/>
        <v>2.264661989050849</v>
      </c>
      <c r="AB567" s="59">
        <f t="shared" si="61"/>
        <v>2.0800992571027401</v>
      </c>
      <c r="AC567" s="59">
        <f t="shared" si="62"/>
        <v>1.9105777993884197</v>
      </c>
      <c r="AD567" s="59">
        <f t="shared" si="63"/>
        <v>1.7548718000121857</v>
      </c>
    </row>
    <row r="568" spans="1:30" x14ac:dyDescent="0.25">
      <c r="A568" s="52" t="s">
        <v>623</v>
      </c>
      <c r="B568" s="53">
        <v>39392</v>
      </c>
      <c r="C568" s="54">
        <v>4301333700</v>
      </c>
      <c r="D568" s="55">
        <v>362</v>
      </c>
      <c r="E568" s="55">
        <v>1987</v>
      </c>
      <c r="F568" s="55" t="s">
        <v>18</v>
      </c>
      <c r="G568" s="55" t="s">
        <v>32</v>
      </c>
      <c r="H568" s="55">
        <v>40.121499999999898</v>
      </c>
      <c r="I568" s="56">
        <v>-110.03108</v>
      </c>
      <c r="J568" s="54">
        <v>1987</v>
      </c>
      <c r="K568" s="55">
        <v>365</v>
      </c>
      <c r="L568" s="55">
        <v>730</v>
      </c>
      <c r="M568" s="55">
        <v>1095</v>
      </c>
      <c r="N568" s="55">
        <v>1460</v>
      </c>
      <c r="O568" s="55">
        <v>1825</v>
      </c>
      <c r="P568" s="55">
        <v>2190</v>
      </c>
      <c r="Q568" s="57">
        <v>2.3290384453705478E-4</v>
      </c>
      <c r="R568" s="58">
        <v>1825.0658349219736</v>
      </c>
      <c r="S568" s="58">
        <v>1676.3287880218625</v>
      </c>
      <c r="T568" s="58">
        <v>1539.7133362430097</v>
      </c>
      <c r="U568" s="58">
        <v>1414.231608228911</v>
      </c>
      <c r="V568" s="58">
        <v>1298.9762409891005</v>
      </c>
      <c r="W568" s="60">
        <v>1193.1138187239958</v>
      </c>
      <c r="X568" s="59">
        <f t="shared" si="57"/>
        <v>2.9299189279999998</v>
      </c>
      <c r="Y568" s="59">
        <f t="shared" si="58"/>
        <v>2.6911398764891867</v>
      </c>
      <c r="Z568" s="59">
        <f t="shared" si="59"/>
        <v>2.4718205564049089</v>
      </c>
      <c r="AA568" s="59">
        <f t="shared" si="60"/>
        <v>2.2703750616771123</v>
      </c>
      <c r="AB568" s="59">
        <f t="shared" si="61"/>
        <v>2.0853467325242914</v>
      </c>
      <c r="AC568" s="59">
        <f t="shared" si="62"/>
        <v>1.915397622293032</v>
      </c>
      <c r="AD568" s="59">
        <f t="shared" si="63"/>
        <v>1.7592988227165556</v>
      </c>
    </row>
    <row r="569" spans="1:30" x14ac:dyDescent="0.25">
      <c r="A569" s="52" t="s">
        <v>1048</v>
      </c>
      <c r="B569" s="53">
        <v>40429</v>
      </c>
      <c r="C569" s="54">
        <v>4301334182</v>
      </c>
      <c r="D569" s="55">
        <v>284</v>
      </c>
      <c r="E569" s="55">
        <v>1993</v>
      </c>
      <c r="F569" s="55" t="s">
        <v>18</v>
      </c>
      <c r="G569" s="55" t="s">
        <v>32</v>
      </c>
      <c r="H569" s="55">
        <v>40.086709999999897</v>
      </c>
      <c r="I569" s="56">
        <v>-110.16894000000001</v>
      </c>
      <c r="J569" s="54">
        <v>1993</v>
      </c>
      <c r="K569" s="55">
        <v>365</v>
      </c>
      <c r="L569" s="55">
        <v>730</v>
      </c>
      <c r="M569" s="55">
        <v>1095</v>
      </c>
      <c r="N569" s="55">
        <v>1460</v>
      </c>
      <c r="O569" s="55">
        <v>1825</v>
      </c>
      <c r="P569" s="55">
        <v>2190</v>
      </c>
      <c r="Q569" s="57">
        <v>2.3290384453705478E-4</v>
      </c>
      <c r="R569" s="58">
        <v>1830.5768540510787</v>
      </c>
      <c r="S569" s="58">
        <v>1681.3906766620894</v>
      </c>
      <c r="T569" s="58">
        <v>1544.3626970972916</v>
      </c>
      <c r="U569" s="58">
        <v>1418.5020609965875</v>
      </c>
      <c r="V569" s="58">
        <v>1302.8986654712014</v>
      </c>
      <c r="W569" s="60">
        <v>1196.7165781162171</v>
      </c>
      <c r="X569" s="59">
        <f t="shared" si="57"/>
        <v>2.9387661919999997</v>
      </c>
      <c r="Y569" s="59">
        <f t="shared" si="58"/>
        <v>2.6992661166798939</v>
      </c>
      <c r="Z569" s="59">
        <f t="shared" si="59"/>
        <v>2.4792845339280238</v>
      </c>
      <c r="AA569" s="59">
        <f t="shared" si="60"/>
        <v>2.2772307488286287</v>
      </c>
      <c r="AB569" s="59">
        <f t="shared" si="61"/>
        <v>2.0916437030301522</v>
      </c>
      <c r="AC569" s="59">
        <f t="shared" si="62"/>
        <v>1.9211814097785671</v>
      </c>
      <c r="AD569" s="59">
        <f t="shared" si="63"/>
        <v>1.7646112499617992</v>
      </c>
    </row>
    <row r="570" spans="1:30" x14ac:dyDescent="0.25">
      <c r="A570" s="52" t="s">
        <v>537</v>
      </c>
      <c r="B570" s="53">
        <v>39217</v>
      </c>
      <c r="C570" s="54">
        <v>4301333053</v>
      </c>
      <c r="D570" s="55">
        <v>327</v>
      </c>
      <c r="E570" s="55">
        <v>1999</v>
      </c>
      <c r="F570" s="55" t="s">
        <v>18</v>
      </c>
      <c r="G570" s="55" t="s">
        <v>32</v>
      </c>
      <c r="H570" s="55">
        <v>40.040039999999898</v>
      </c>
      <c r="I570" s="56">
        <v>-110.12679</v>
      </c>
      <c r="J570" s="54">
        <v>1999</v>
      </c>
      <c r="K570" s="55">
        <v>365</v>
      </c>
      <c r="L570" s="55">
        <v>730</v>
      </c>
      <c r="M570" s="55">
        <v>1095</v>
      </c>
      <c r="N570" s="55">
        <v>1460</v>
      </c>
      <c r="O570" s="55">
        <v>1825</v>
      </c>
      <c r="P570" s="55">
        <v>2190</v>
      </c>
      <c r="Q570" s="57">
        <v>2.3290384453705478E-4</v>
      </c>
      <c r="R570" s="58">
        <v>1836.0878731801838</v>
      </c>
      <c r="S570" s="58">
        <v>1686.4525653023165</v>
      </c>
      <c r="T570" s="58">
        <v>1549.0120579515735</v>
      </c>
      <c r="U570" s="58">
        <v>1422.7725137642642</v>
      </c>
      <c r="V570" s="58">
        <v>1306.8210899533024</v>
      </c>
      <c r="W570" s="60">
        <v>1200.3193375084386</v>
      </c>
      <c r="X570" s="59">
        <f t="shared" si="57"/>
        <v>2.947613456</v>
      </c>
      <c r="Y570" s="59">
        <f t="shared" si="58"/>
        <v>2.7073923568706006</v>
      </c>
      <c r="Z570" s="59">
        <f t="shared" si="59"/>
        <v>2.4867485114511387</v>
      </c>
      <c r="AA570" s="59">
        <f t="shared" si="60"/>
        <v>2.2840864359801452</v>
      </c>
      <c r="AB570" s="59">
        <f t="shared" si="61"/>
        <v>2.0979406735360131</v>
      </c>
      <c r="AC570" s="59">
        <f t="shared" si="62"/>
        <v>1.9269651972641022</v>
      </c>
      <c r="AD570" s="59">
        <f t="shared" si="63"/>
        <v>1.769923677207043</v>
      </c>
    </row>
    <row r="571" spans="1:30" x14ac:dyDescent="0.25">
      <c r="A571" s="52" t="s">
        <v>70</v>
      </c>
      <c r="B571" s="53">
        <v>26831</v>
      </c>
      <c r="C571" s="54">
        <v>4301330175</v>
      </c>
      <c r="D571" s="55">
        <v>339</v>
      </c>
      <c r="E571" s="55">
        <v>2001</v>
      </c>
      <c r="F571" s="55" t="s">
        <v>18</v>
      </c>
      <c r="G571" s="55" t="s">
        <v>32</v>
      </c>
      <c r="H571" s="55">
        <v>40.339869999999898</v>
      </c>
      <c r="I571" s="56">
        <v>-110.17366</v>
      </c>
      <c r="J571" s="54">
        <v>2001</v>
      </c>
      <c r="K571" s="55">
        <v>365</v>
      </c>
      <c r="L571" s="55">
        <v>730</v>
      </c>
      <c r="M571" s="55">
        <v>1095</v>
      </c>
      <c r="N571" s="55">
        <v>1460</v>
      </c>
      <c r="O571" s="55">
        <v>1825</v>
      </c>
      <c r="P571" s="55">
        <v>2190</v>
      </c>
      <c r="Q571" s="57">
        <v>2.3290384453705478E-4</v>
      </c>
      <c r="R571" s="58">
        <v>1837.924879556552</v>
      </c>
      <c r="S571" s="58">
        <v>1688.1398615157254</v>
      </c>
      <c r="T571" s="58">
        <v>1550.5618449030007</v>
      </c>
      <c r="U571" s="58">
        <v>1424.1959980201564</v>
      </c>
      <c r="V571" s="58">
        <v>1308.1285647806694</v>
      </c>
      <c r="W571" s="60">
        <v>1201.5202573058457</v>
      </c>
      <c r="X571" s="59">
        <f t="shared" si="57"/>
        <v>2.9505625439999998</v>
      </c>
      <c r="Y571" s="59">
        <f t="shared" si="58"/>
        <v>2.7101011036008362</v>
      </c>
      <c r="Z571" s="59">
        <f t="shared" si="59"/>
        <v>2.4892365039588435</v>
      </c>
      <c r="AA571" s="59">
        <f t="shared" si="60"/>
        <v>2.28637166503065</v>
      </c>
      <c r="AB571" s="59">
        <f t="shared" si="61"/>
        <v>2.1000396637046332</v>
      </c>
      <c r="AC571" s="59">
        <f t="shared" si="62"/>
        <v>1.9288931264259472</v>
      </c>
      <c r="AD571" s="59">
        <f t="shared" si="63"/>
        <v>1.7716944862887909</v>
      </c>
    </row>
    <row r="572" spans="1:30" x14ac:dyDescent="0.25">
      <c r="A572" s="52" t="s">
        <v>377</v>
      </c>
      <c r="B572" s="53">
        <v>38226</v>
      </c>
      <c r="C572" s="54">
        <v>4301332551</v>
      </c>
      <c r="D572" s="55">
        <v>366</v>
      </c>
      <c r="E572" s="55">
        <v>2021</v>
      </c>
      <c r="F572" s="55" t="s">
        <v>18</v>
      </c>
      <c r="G572" s="55" t="s">
        <v>32</v>
      </c>
      <c r="H572" s="55">
        <v>40.005099999999899</v>
      </c>
      <c r="I572" s="56">
        <v>-110.32852</v>
      </c>
      <c r="J572" s="54">
        <v>2021</v>
      </c>
      <c r="K572" s="55">
        <v>365</v>
      </c>
      <c r="L572" s="55">
        <v>730</v>
      </c>
      <c r="M572" s="55">
        <v>1095</v>
      </c>
      <c r="N572" s="55">
        <v>1460</v>
      </c>
      <c r="O572" s="55">
        <v>1825</v>
      </c>
      <c r="P572" s="55">
        <v>2190</v>
      </c>
      <c r="Q572" s="57">
        <v>2.3290384453705478E-4</v>
      </c>
      <c r="R572" s="58">
        <v>1856.2949433202359</v>
      </c>
      <c r="S572" s="58">
        <v>1705.0128236498158</v>
      </c>
      <c r="T572" s="58">
        <v>1566.0597144172737</v>
      </c>
      <c r="U572" s="58">
        <v>1438.4308405790784</v>
      </c>
      <c r="V572" s="58">
        <v>1321.2033130543391</v>
      </c>
      <c r="W572" s="60">
        <v>1213.5294552799171</v>
      </c>
      <c r="X572" s="59">
        <f t="shared" si="57"/>
        <v>2.9800534239999998</v>
      </c>
      <c r="Y572" s="59">
        <f t="shared" si="58"/>
        <v>2.7371885709031938</v>
      </c>
      <c r="Z572" s="59">
        <f t="shared" si="59"/>
        <v>2.5141164290358939</v>
      </c>
      <c r="AA572" s="59">
        <f t="shared" si="60"/>
        <v>2.3092239555357041</v>
      </c>
      <c r="AB572" s="59">
        <f t="shared" si="61"/>
        <v>2.1210295653908364</v>
      </c>
      <c r="AC572" s="59">
        <f t="shared" si="62"/>
        <v>1.9481724180443973</v>
      </c>
      <c r="AD572" s="59">
        <f t="shared" si="63"/>
        <v>1.78940257710627</v>
      </c>
    </row>
    <row r="573" spans="1:30" x14ac:dyDescent="0.25">
      <c r="A573" s="52" t="s">
        <v>1288</v>
      </c>
      <c r="B573" s="53">
        <v>40697</v>
      </c>
      <c r="C573" s="54">
        <v>4304751294</v>
      </c>
      <c r="D573" s="55">
        <v>351</v>
      </c>
      <c r="E573" s="55">
        <v>2023</v>
      </c>
      <c r="F573" s="55" t="s">
        <v>18</v>
      </c>
      <c r="G573" s="55" t="s">
        <v>19</v>
      </c>
      <c r="H573" s="55">
        <v>40.151449999999897</v>
      </c>
      <c r="I573" s="56">
        <v>-109.84753000000001</v>
      </c>
      <c r="J573" s="54">
        <v>2023</v>
      </c>
      <c r="K573" s="55">
        <v>365</v>
      </c>
      <c r="L573" s="55">
        <v>730</v>
      </c>
      <c r="M573" s="55">
        <v>1095</v>
      </c>
      <c r="N573" s="55">
        <v>1460</v>
      </c>
      <c r="O573" s="55">
        <v>1825</v>
      </c>
      <c r="P573" s="55">
        <v>2190</v>
      </c>
      <c r="Q573" s="57">
        <v>2.3290384453705478E-4</v>
      </c>
      <c r="R573" s="58">
        <v>1858.1319496966041</v>
      </c>
      <c r="S573" s="58">
        <v>1706.7001198632247</v>
      </c>
      <c r="T573" s="58">
        <v>1567.6095013687009</v>
      </c>
      <c r="U573" s="58">
        <v>1439.8543248349706</v>
      </c>
      <c r="V573" s="58">
        <v>1322.5107878817062</v>
      </c>
      <c r="W573" s="60">
        <v>1214.7303750773242</v>
      </c>
      <c r="X573" s="59">
        <f t="shared" si="57"/>
        <v>2.9830025119999997</v>
      </c>
      <c r="Y573" s="59">
        <f t="shared" si="58"/>
        <v>2.7398973176334294</v>
      </c>
      <c r="Z573" s="59">
        <f t="shared" si="59"/>
        <v>2.5166044215435988</v>
      </c>
      <c r="AA573" s="59">
        <f t="shared" si="60"/>
        <v>2.3115091845862095</v>
      </c>
      <c r="AB573" s="59">
        <f t="shared" si="61"/>
        <v>2.123128555559457</v>
      </c>
      <c r="AC573" s="59">
        <f t="shared" si="62"/>
        <v>1.9501003472062424</v>
      </c>
      <c r="AD573" s="59">
        <f t="shared" si="63"/>
        <v>1.7911733861880179</v>
      </c>
    </row>
    <row r="574" spans="1:30" x14ac:dyDescent="0.25">
      <c r="A574" s="52" t="s">
        <v>566</v>
      </c>
      <c r="B574" s="53">
        <v>39261</v>
      </c>
      <c r="C574" s="54">
        <v>4301333274</v>
      </c>
      <c r="D574" s="55">
        <v>354</v>
      </c>
      <c r="E574" s="55">
        <v>2024</v>
      </c>
      <c r="F574" s="55" t="s">
        <v>18</v>
      </c>
      <c r="G574" s="55" t="s">
        <v>32</v>
      </c>
      <c r="H574" s="55">
        <v>40.094250000000002</v>
      </c>
      <c r="I574" s="56">
        <v>-110.06542</v>
      </c>
      <c r="J574" s="54">
        <v>2024</v>
      </c>
      <c r="K574" s="55">
        <v>365</v>
      </c>
      <c r="L574" s="55">
        <v>730</v>
      </c>
      <c r="M574" s="55">
        <v>1095</v>
      </c>
      <c r="N574" s="55">
        <v>1460</v>
      </c>
      <c r="O574" s="55">
        <v>1825</v>
      </c>
      <c r="P574" s="55">
        <v>2190</v>
      </c>
      <c r="Q574" s="57">
        <v>2.3290384453705478E-4</v>
      </c>
      <c r="R574" s="58">
        <v>1859.0504528847885</v>
      </c>
      <c r="S574" s="58">
        <v>1707.5437679699294</v>
      </c>
      <c r="T574" s="58">
        <v>1568.3843948444146</v>
      </c>
      <c r="U574" s="58">
        <v>1440.5660669629167</v>
      </c>
      <c r="V574" s="58">
        <v>1323.1645252953897</v>
      </c>
      <c r="W574" s="60">
        <v>1215.330834976028</v>
      </c>
      <c r="X574" s="59">
        <f t="shared" si="57"/>
        <v>2.9844770559999998</v>
      </c>
      <c r="Y574" s="59">
        <f t="shared" si="58"/>
        <v>2.7412516909985474</v>
      </c>
      <c r="Z574" s="59">
        <f t="shared" si="59"/>
        <v>2.5178484177974516</v>
      </c>
      <c r="AA574" s="59">
        <f t="shared" si="60"/>
        <v>2.3126517991114626</v>
      </c>
      <c r="AB574" s="59">
        <f t="shared" si="61"/>
        <v>2.1241780506437671</v>
      </c>
      <c r="AC574" s="59">
        <f t="shared" si="62"/>
        <v>1.9510643117871651</v>
      </c>
      <c r="AD574" s="59">
        <f t="shared" si="63"/>
        <v>1.7920587907288921</v>
      </c>
    </row>
    <row r="575" spans="1:30" x14ac:dyDescent="0.25">
      <c r="A575" s="52" t="s">
        <v>612</v>
      </c>
      <c r="B575" s="53">
        <v>39366</v>
      </c>
      <c r="C575" s="54">
        <v>4301333064</v>
      </c>
      <c r="D575" s="55">
        <v>262</v>
      </c>
      <c r="E575" s="55">
        <v>2032</v>
      </c>
      <c r="F575" s="55" t="s">
        <v>18</v>
      </c>
      <c r="G575" s="55" t="s">
        <v>32</v>
      </c>
      <c r="H575" s="55">
        <v>40.021769999999897</v>
      </c>
      <c r="I575" s="56">
        <v>-110.16467</v>
      </c>
      <c r="J575" s="54">
        <v>2032</v>
      </c>
      <c r="K575" s="55">
        <v>365</v>
      </c>
      <c r="L575" s="55">
        <v>730</v>
      </c>
      <c r="M575" s="55">
        <v>1095</v>
      </c>
      <c r="N575" s="55">
        <v>1460</v>
      </c>
      <c r="O575" s="55">
        <v>1825</v>
      </c>
      <c r="P575" s="55">
        <v>2190</v>
      </c>
      <c r="Q575" s="57">
        <v>2.3290384453705478E-4</v>
      </c>
      <c r="R575" s="58">
        <v>1866.3984783902617</v>
      </c>
      <c r="S575" s="58">
        <v>1714.2929528235654</v>
      </c>
      <c r="T575" s="58">
        <v>1574.5835426501237</v>
      </c>
      <c r="U575" s="58">
        <v>1446.2600039864856</v>
      </c>
      <c r="V575" s="58">
        <v>1328.3944246048577</v>
      </c>
      <c r="W575" s="60">
        <v>1220.1345141656564</v>
      </c>
      <c r="X575" s="59">
        <f t="shared" si="57"/>
        <v>2.996273408</v>
      </c>
      <c r="Y575" s="59">
        <f t="shared" si="58"/>
        <v>2.7520866779194901</v>
      </c>
      <c r="Z575" s="59">
        <f t="shared" si="59"/>
        <v>2.5278003878282713</v>
      </c>
      <c r="AA575" s="59">
        <f t="shared" si="60"/>
        <v>2.3217927153134839</v>
      </c>
      <c r="AB575" s="59">
        <f t="shared" si="61"/>
        <v>2.1325740113182481</v>
      </c>
      <c r="AC575" s="59">
        <f t="shared" si="62"/>
        <v>1.9587760284345452</v>
      </c>
      <c r="AD575" s="59">
        <f t="shared" si="63"/>
        <v>1.7991420270558836</v>
      </c>
    </row>
    <row r="576" spans="1:30" x14ac:dyDescent="0.25">
      <c r="A576" s="52" t="s">
        <v>277</v>
      </c>
      <c r="B576" s="53">
        <v>35353</v>
      </c>
      <c r="C576" s="54">
        <v>4301315781</v>
      </c>
      <c r="D576" s="55">
        <v>330</v>
      </c>
      <c r="E576" s="55">
        <v>2037</v>
      </c>
      <c r="F576" s="55" t="s">
        <v>18</v>
      </c>
      <c r="G576" s="55" t="s">
        <v>32</v>
      </c>
      <c r="H576" s="55">
        <v>40.013829999999899</v>
      </c>
      <c r="I576" s="56">
        <v>-110.17813</v>
      </c>
      <c r="J576" s="54">
        <v>2037</v>
      </c>
      <c r="K576" s="55">
        <v>365</v>
      </c>
      <c r="L576" s="55">
        <v>730</v>
      </c>
      <c r="M576" s="55">
        <v>1095</v>
      </c>
      <c r="N576" s="55">
        <v>1460</v>
      </c>
      <c r="O576" s="55">
        <v>1825</v>
      </c>
      <c r="P576" s="55">
        <v>2190</v>
      </c>
      <c r="Q576" s="57">
        <v>2.3290384453705478E-4</v>
      </c>
      <c r="R576" s="58">
        <v>1870.9909943311827</v>
      </c>
      <c r="S576" s="58">
        <v>1718.5111933570879</v>
      </c>
      <c r="T576" s="58">
        <v>1578.4580100286919</v>
      </c>
      <c r="U576" s="58">
        <v>1449.8187146262162</v>
      </c>
      <c r="V576" s="58">
        <v>1331.6631116732751</v>
      </c>
      <c r="W576" s="60">
        <v>1223.1368136591743</v>
      </c>
      <c r="X576" s="59">
        <f t="shared" si="57"/>
        <v>3.0036461279999997</v>
      </c>
      <c r="Y576" s="59">
        <f t="shared" si="58"/>
        <v>2.7588585447450793</v>
      </c>
      <c r="Z576" s="59">
        <f t="shared" si="59"/>
        <v>2.5340203690975338</v>
      </c>
      <c r="AA576" s="59">
        <f t="shared" si="60"/>
        <v>2.3275057879397472</v>
      </c>
      <c r="AB576" s="59">
        <f t="shared" si="61"/>
        <v>2.1378214867397993</v>
      </c>
      <c r="AC576" s="59">
        <f t="shared" si="62"/>
        <v>1.9635958513391578</v>
      </c>
      <c r="AD576" s="59">
        <f t="shared" si="63"/>
        <v>1.8035690497602535</v>
      </c>
    </row>
    <row r="577" spans="1:30" x14ac:dyDescent="0.25">
      <c r="A577" s="52" t="s">
        <v>149</v>
      </c>
      <c r="B577" s="53">
        <v>30856</v>
      </c>
      <c r="C577" s="54">
        <v>4301330908</v>
      </c>
      <c r="D577" s="55">
        <v>365</v>
      </c>
      <c r="E577" s="55">
        <v>2040</v>
      </c>
      <c r="F577" s="55" t="s">
        <v>18</v>
      </c>
      <c r="G577" s="55" t="s">
        <v>32</v>
      </c>
      <c r="H577" s="55">
        <v>40.264330000000001</v>
      </c>
      <c r="I577" s="56">
        <v>-110.42113000000001</v>
      </c>
      <c r="J577" s="54">
        <v>2040</v>
      </c>
      <c r="K577" s="55">
        <v>365</v>
      </c>
      <c r="L577" s="55">
        <v>730</v>
      </c>
      <c r="M577" s="55">
        <v>1095</v>
      </c>
      <c r="N577" s="55">
        <v>1460</v>
      </c>
      <c r="O577" s="55">
        <v>1825</v>
      </c>
      <c r="P577" s="55">
        <v>2190</v>
      </c>
      <c r="Q577" s="57">
        <v>2.3290384453705478E-4</v>
      </c>
      <c r="R577" s="58">
        <v>1873.7465038957353</v>
      </c>
      <c r="S577" s="58">
        <v>1721.0421376772015</v>
      </c>
      <c r="T577" s="58">
        <v>1580.7826904558328</v>
      </c>
      <c r="U577" s="58">
        <v>1451.9539410100545</v>
      </c>
      <c r="V577" s="58">
        <v>1333.6243239143255</v>
      </c>
      <c r="W577" s="60">
        <v>1224.938193355285</v>
      </c>
      <c r="X577" s="59">
        <f t="shared" si="57"/>
        <v>3.0080697599999997</v>
      </c>
      <c r="Y577" s="59">
        <f t="shared" si="58"/>
        <v>2.7629216648404329</v>
      </c>
      <c r="Z577" s="59">
        <f t="shared" si="59"/>
        <v>2.5377523578590915</v>
      </c>
      <c r="AA577" s="59">
        <f t="shared" si="60"/>
        <v>2.3309336315155056</v>
      </c>
      <c r="AB577" s="59">
        <f t="shared" si="61"/>
        <v>2.1409699719927295</v>
      </c>
      <c r="AC577" s="59">
        <f t="shared" si="62"/>
        <v>1.9664877450819251</v>
      </c>
      <c r="AD577" s="59">
        <f t="shared" si="63"/>
        <v>1.8062252633828753</v>
      </c>
    </row>
    <row r="578" spans="1:30" x14ac:dyDescent="0.25">
      <c r="A578" s="52" t="s">
        <v>1341</v>
      </c>
      <c r="B578" s="53">
        <v>40781</v>
      </c>
      <c r="C578" s="54">
        <v>4301350540</v>
      </c>
      <c r="D578" s="55">
        <v>363</v>
      </c>
      <c r="E578" s="55">
        <v>2041</v>
      </c>
      <c r="F578" s="55" t="s">
        <v>18</v>
      </c>
      <c r="G578" s="55" t="s">
        <v>32</v>
      </c>
      <c r="H578" s="55">
        <v>40.039729999999899</v>
      </c>
      <c r="I578" s="56">
        <v>-110.107699999999</v>
      </c>
      <c r="J578" s="54">
        <v>2041</v>
      </c>
      <c r="K578" s="55">
        <v>365</v>
      </c>
      <c r="L578" s="55">
        <v>730</v>
      </c>
      <c r="M578" s="55">
        <v>1095</v>
      </c>
      <c r="N578" s="55">
        <v>1460</v>
      </c>
      <c r="O578" s="55">
        <v>1825</v>
      </c>
      <c r="P578" s="55">
        <v>2190</v>
      </c>
      <c r="Q578" s="57">
        <v>2.3290384453705478E-4</v>
      </c>
      <c r="R578" s="58">
        <v>1874.6650070839196</v>
      </c>
      <c r="S578" s="58">
        <v>1721.8857857839059</v>
      </c>
      <c r="T578" s="58">
        <v>1581.5575839315466</v>
      </c>
      <c r="U578" s="58">
        <v>1452.6656831380005</v>
      </c>
      <c r="V578" s="58">
        <v>1334.278061328009</v>
      </c>
      <c r="W578" s="60">
        <v>1225.5386532539885</v>
      </c>
      <c r="X578" s="59">
        <f t="shared" si="57"/>
        <v>3.0095443039999998</v>
      </c>
      <c r="Y578" s="59">
        <f t="shared" si="58"/>
        <v>2.7642760382055509</v>
      </c>
      <c r="Z578" s="59">
        <f t="shared" si="59"/>
        <v>2.5389963541129439</v>
      </c>
      <c r="AA578" s="59">
        <f t="shared" si="60"/>
        <v>2.3320762460407582</v>
      </c>
      <c r="AB578" s="59">
        <f t="shared" si="61"/>
        <v>2.1420194670770396</v>
      </c>
      <c r="AC578" s="59">
        <f t="shared" si="62"/>
        <v>1.9674517096628477</v>
      </c>
      <c r="AD578" s="59">
        <f t="shared" si="63"/>
        <v>1.8071106679237492</v>
      </c>
    </row>
    <row r="579" spans="1:30" x14ac:dyDescent="0.25">
      <c r="A579" s="52" t="s">
        <v>500</v>
      </c>
      <c r="B579" s="53">
        <v>39063</v>
      </c>
      <c r="C579" s="54">
        <v>4301333069</v>
      </c>
      <c r="D579" s="55">
        <v>366</v>
      </c>
      <c r="E579" s="55">
        <v>2047</v>
      </c>
      <c r="F579" s="55" t="s">
        <v>18</v>
      </c>
      <c r="G579" s="55" t="s">
        <v>32</v>
      </c>
      <c r="H579" s="55">
        <v>40.021180000000001</v>
      </c>
      <c r="I579" s="56">
        <v>-110.131</v>
      </c>
      <c r="J579" s="54">
        <v>2047</v>
      </c>
      <c r="K579" s="55">
        <v>365</v>
      </c>
      <c r="L579" s="55">
        <v>730</v>
      </c>
      <c r="M579" s="55">
        <v>1095</v>
      </c>
      <c r="N579" s="55">
        <v>1460</v>
      </c>
      <c r="O579" s="55">
        <v>1825</v>
      </c>
      <c r="P579" s="55">
        <v>2190</v>
      </c>
      <c r="Q579" s="57">
        <v>2.3290384453705478E-4</v>
      </c>
      <c r="R579" s="58">
        <v>1880.1760262130247</v>
      </c>
      <c r="S579" s="58">
        <v>1726.9476744241331</v>
      </c>
      <c r="T579" s="58">
        <v>1586.2069447858282</v>
      </c>
      <c r="U579" s="58">
        <v>1456.9361359056772</v>
      </c>
      <c r="V579" s="58">
        <v>1338.20048581011</v>
      </c>
      <c r="W579" s="60">
        <v>1229.14141264621</v>
      </c>
      <c r="X579" s="59">
        <f t="shared" si="57"/>
        <v>3.0183915679999997</v>
      </c>
      <c r="Y579" s="59">
        <f t="shared" si="58"/>
        <v>2.7724022783962581</v>
      </c>
      <c r="Z579" s="59">
        <f t="shared" si="59"/>
        <v>2.5464603316360588</v>
      </c>
      <c r="AA579" s="59">
        <f t="shared" si="60"/>
        <v>2.3389319331922742</v>
      </c>
      <c r="AB579" s="59">
        <f t="shared" si="61"/>
        <v>2.1483164375829009</v>
      </c>
      <c r="AC579" s="59">
        <f t="shared" si="62"/>
        <v>1.9732354971483828</v>
      </c>
      <c r="AD579" s="59">
        <f t="shared" si="63"/>
        <v>1.812423095168993</v>
      </c>
    </row>
    <row r="580" spans="1:30" x14ac:dyDescent="0.25">
      <c r="A580" s="52" t="s">
        <v>676</v>
      </c>
      <c r="B580" s="53">
        <v>39579</v>
      </c>
      <c r="C580" s="54">
        <v>4301333025</v>
      </c>
      <c r="D580" s="55">
        <v>274</v>
      </c>
      <c r="E580" s="55">
        <v>2049</v>
      </c>
      <c r="F580" s="55" t="s">
        <v>18</v>
      </c>
      <c r="G580" s="55" t="s">
        <v>32</v>
      </c>
      <c r="H580" s="55">
        <v>40.018090000000001</v>
      </c>
      <c r="I580" s="56">
        <v>-110.11269</v>
      </c>
      <c r="J580" s="54">
        <v>2049</v>
      </c>
      <c r="K580" s="55">
        <v>365</v>
      </c>
      <c r="L580" s="55">
        <v>730</v>
      </c>
      <c r="M580" s="55">
        <v>1095</v>
      </c>
      <c r="N580" s="55">
        <v>1460</v>
      </c>
      <c r="O580" s="55">
        <v>1825</v>
      </c>
      <c r="P580" s="55">
        <v>2190</v>
      </c>
      <c r="Q580" s="57">
        <v>2.3290384453705478E-4</v>
      </c>
      <c r="R580" s="58">
        <v>1882.0130325893929</v>
      </c>
      <c r="S580" s="58">
        <v>1728.634970637542</v>
      </c>
      <c r="T580" s="58">
        <v>1587.7567317372557</v>
      </c>
      <c r="U580" s="58">
        <v>1458.3596201615694</v>
      </c>
      <c r="V580" s="58">
        <v>1339.507960637477</v>
      </c>
      <c r="W580" s="60">
        <v>1230.3423324436171</v>
      </c>
      <c r="X580" s="59">
        <f t="shared" ref="X580:X643" si="64">E580*0.001474544</f>
        <v>3.021340656</v>
      </c>
      <c r="Y580" s="59">
        <f t="shared" si="58"/>
        <v>2.7751110251264937</v>
      </c>
      <c r="Z580" s="59">
        <f t="shared" si="59"/>
        <v>2.5489483241437636</v>
      </c>
      <c r="AA580" s="59">
        <f t="shared" si="60"/>
        <v>2.34121716224278</v>
      </c>
      <c r="AB580" s="59">
        <f t="shared" si="61"/>
        <v>2.1504154277515211</v>
      </c>
      <c r="AC580" s="59">
        <f t="shared" si="62"/>
        <v>1.9751634263102278</v>
      </c>
      <c r="AD580" s="59">
        <f t="shared" si="63"/>
        <v>1.8141939042507409</v>
      </c>
    </row>
    <row r="581" spans="1:30" x14ac:dyDescent="0.25">
      <c r="A581" s="52" t="s">
        <v>1106</v>
      </c>
      <c r="B581" s="53">
        <v>40487</v>
      </c>
      <c r="C581" s="54">
        <v>4301350306</v>
      </c>
      <c r="D581" s="55">
        <v>220</v>
      </c>
      <c r="E581" s="55">
        <v>2049</v>
      </c>
      <c r="F581" s="55" t="s">
        <v>18</v>
      </c>
      <c r="G581" s="55" t="s">
        <v>32</v>
      </c>
      <c r="H581" s="55">
        <v>40.127420000000001</v>
      </c>
      <c r="I581" s="56">
        <v>-110.050929999999</v>
      </c>
      <c r="J581" s="54">
        <v>2049</v>
      </c>
      <c r="K581" s="55">
        <v>365</v>
      </c>
      <c r="L581" s="55">
        <v>730</v>
      </c>
      <c r="M581" s="55">
        <v>1095</v>
      </c>
      <c r="N581" s="55">
        <v>1460</v>
      </c>
      <c r="O581" s="55">
        <v>1825</v>
      </c>
      <c r="P581" s="55">
        <v>2190</v>
      </c>
      <c r="Q581" s="57">
        <v>2.3290384453705478E-4</v>
      </c>
      <c r="R581" s="58">
        <v>1882.0130325893929</v>
      </c>
      <c r="S581" s="58">
        <v>1728.634970637542</v>
      </c>
      <c r="T581" s="58">
        <v>1587.7567317372557</v>
      </c>
      <c r="U581" s="58">
        <v>1458.3596201615694</v>
      </c>
      <c r="V581" s="58">
        <v>1339.507960637477</v>
      </c>
      <c r="W581" s="60">
        <v>1230.3423324436171</v>
      </c>
      <c r="X581" s="59">
        <f t="shared" si="64"/>
        <v>3.021340656</v>
      </c>
      <c r="Y581" s="59">
        <f t="shared" ref="Y581:Y644" si="65">R581*0.001474544</f>
        <v>2.7751110251264937</v>
      </c>
      <c r="Z581" s="59">
        <f t="shared" ref="Z581:Z644" si="66">S581*0.001474544</f>
        <v>2.5489483241437636</v>
      </c>
      <c r="AA581" s="59">
        <f t="shared" ref="AA581:AA644" si="67">T581*0.001474544</f>
        <v>2.34121716224278</v>
      </c>
      <c r="AB581" s="59">
        <f t="shared" ref="AB581:AB644" si="68">U581*0.001474544</f>
        <v>2.1504154277515211</v>
      </c>
      <c r="AC581" s="59">
        <f t="shared" ref="AC581:AC644" si="69">V581*0.001474544</f>
        <v>1.9751634263102278</v>
      </c>
      <c r="AD581" s="59">
        <f t="shared" ref="AD581:AD644" si="70">W581*0.001474544</f>
        <v>1.8141939042507409</v>
      </c>
    </row>
    <row r="582" spans="1:30" x14ac:dyDescent="0.25">
      <c r="A582" s="52" t="s">
        <v>710</v>
      </c>
      <c r="B582" s="53">
        <v>39688</v>
      </c>
      <c r="C582" s="54">
        <v>4301333851</v>
      </c>
      <c r="D582" s="55">
        <v>349</v>
      </c>
      <c r="E582" s="55">
        <v>2050</v>
      </c>
      <c r="F582" s="55" t="s">
        <v>18</v>
      </c>
      <c r="G582" s="55" t="s">
        <v>32</v>
      </c>
      <c r="H582" s="55">
        <v>40.02937</v>
      </c>
      <c r="I582" s="56">
        <v>-110.127039999999</v>
      </c>
      <c r="J582" s="54">
        <v>2050</v>
      </c>
      <c r="K582" s="55">
        <v>365</v>
      </c>
      <c r="L582" s="55">
        <v>730</v>
      </c>
      <c r="M582" s="55">
        <v>1095</v>
      </c>
      <c r="N582" s="55">
        <v>1460</v>
      </c>
      <c r="O582" s="55">
        <v>1825</v>
      </c>
      <c r="P582" s="55">
        <v>2190</v>
      </c>
      <c r="Q582" s="57">
        <v>2.3290384453705478E-4</v>
      </c>
      <c r="R582" s="58">
        <v>1882.9315357775772</v>
      </c>
      <c r="S582" s="58">
        <v>1729.4786187442467</v>
      </c>
      <c r="T582" s="58">
        <v>1588.5316252129692</v>
      </c>
      <c r="U582" s="58">
        <v>1459.0713622895155</v>
      </c>
      <c r="V582" s="58">
        <v>1340.1616980511606</v>
      </c>
      <c r="W582" s="60">
        <v>1230.9427923423207</v>
      </c>
      <c r="X582" s="59">
        <f t="shared" si="64"/>
        <v>3.0228151999999997</v>
      </c>
      <c r="Y582" s="59">
        <f t="shared" si="65"/>
        <v>2.7764653984916117</v>
      </c>
      <c r="Z582" s="59">
        <f t="shared" si="66"/>
        <v>2.5501923203976165</v>
      </c>
      <c r="AA582" s="59">
        <f t="shared" si="67"/>
        <v>2.3423597767680322</v>
      </c>
      <c r="AB582" s="59">
        <f t="shared" si="68"/>
        <v>2.1514649228358311</v>
      </c>
      <c r="AC582" s="59">
        <f t="shared" si="69"/>
        <v>1.9761273908911503</v>
      </c>
      <c r="AD582" s="59">
        <f t="shared" si="70"/>
        <v>1.8150793087916148</v>
      </c>
    </row>
    <row r="583" spans="1:30" x14ac:dyDescent="0.25">
      <c r="A583" s="52" t="s">
        <v>845</v>
      </c>
      <c r="B583" s="53">
        <v>40102</v>
      </c>
      <c r="C583" s="54">
        <v>4301334152</v>
      </c>
      <c r="D583" s="55">
        <v>294</v>
      </c>
      <c r="E583" s="55">
        <v>2050</v>
      </c>
      <c r="F583" s="55" t="s">
        <v>18</v>
      </c>
      <c r="G583" s="55" t="s">
        <v>32</v>
      </c>
      <c r="H583" s="55">
        <v>40.054830000000003</v>
      </c>
      <c r="I583" s="56">
        <v>-110.10796000000001</v>
      </c>
      <c r="J583" s="54">
        <v>2050</v>
      </c>
      <c r="K583" s="55">
        <v>365</v>
      </c>
      <c r="L583" s="55">
        <v>730</v>
      </c>
      <c r="M583" s="55">
        <v>1095</v>
      </c>
      <c r="N583" s="55">
        <v>1460</v>
      </c>
      <c r="O583" s="55">
        <v>1825</v>
      </c>
      <c r="P583" s="55">
        <v>2190</v>
      </c>
      <c r="Q583" s="57">
        <v>2.3290384453705478E-4</v>
      </c>
      <c r="R583" s="58">
        <v>1882.9315357775772</v>
      </c>
      <c r="S583" s="58">
        <v>1729.4786187442467</v>
      </c>
      <c r="T583" s="58">
        <v>1588.5316252129692</v>
      </c>
      <c r="U583" s="58">
        <v>1459.0713622895155</v>
      </c>
      <c r="V583" s="58">
        <v>1340.1616980511606</v>
      </c>
      <c r="W583" s="60">
        <v>1230.9427923423207</v>
      </c>
      <c r="X583" s="59">
        <f t="shared" si="64"/>
        <v>3.0228151999999997</v>
      </c>
      <c r="Y583" s="59">
        <f t="shared" si="65"/>
        <v>2.7764653984916117</v>
      </c>
      <c r="Z583" s="59">
        <f t="shared" si="66"/>
        <v>2.5501923203976165</v>
      </c>
      <c r="AA583" s="59">
        <f t="shared" si="67"/>
        <v>2.3423597767680322</v>
      </c>
      <c r="AB583" s="59">
        <f t="shared" si="68"/>
        <v>2.1514649228358311</v>
      </c>
      <c r="AC583" s="59">
        <f t="shared" si="69"/>
        <v>1.9761273908911503</v>
      </c>
      <c r="AD583" s="59">
        <f t="shared" si="70"/>
        <v>1.8150793087916148</v>
      </c>
    </row>
    <row r="584" spans="1:30" x14ac:dyDescent="0.25">
      <c r="A584" s="52" t="s">
        <v>517</v>
      </c>
      <c r="B584" s="53">
        <v>39161</v>
      </c>
      <c r="C584" s="54">
        <v>4301333059</v>
      </c>
      <c r="D584" s="55">
        <v>361</v>
      </c>
      <c r="E584" s="55">
        <v>2058</v>
      </c>
      <c r="F584" s="55" t="s">
        <v>18</v>
      </c>
      <c r="G584" s="55" t="s">
        <v>32</v>
      </c>
      <c r="H584" s="55">
        <v>40.04316</v>
      </c>
      <c r="I584" s="56">
        <v>-110.14098</v>
      </c>
      <c r="J584" s="54">
        <v>2058</v>
      </c>
      <c r="K584" s="55">
        <v>365</v>
      </c>
      <c r="L584" s="55">
        <v>730</v>
      </c>
      <c r="M584" s="55">
        <v>1095</v>
      </c>
      <c r="N584" s="55">
        <v>1460</v>
      </c>
      <c r="O584" s="55">
        <v>1825</v>
      </c>
      <c r="P584" s="55">
        <v>2190</v>
      </c>
      <c r="Q584" s="57">
        <v>2.3290384453705478E-4</v>
      </c>
      <c r="R584" s="58">
        <v>1890.2795612830507</v>
      </c>
      <c r="S584" s="58">
        <v>1736.2278035978827</v>
      </c>
      <c r="T584" s="58">
        <v>1594.7307730186783</v>
      </c>
      <c r="U584" s="58">
        <v>1464.7652993130844</v>
      </c>
      <c r="V584" s="58">
        <v>1345.3915973606283</v>
      </c>
      <c r="W584" s="60">
        <v>1235.7464715319493</v>
      </c>
      <c r="X584" s="59">
        <f t="shared" si="64"/>
        <v>3.0346115519999999</v>
      </c>
      <c r="Y584" s="59">
        <f t="shared" si="65"/>
        <v>2.7873003854125544</v>
      </c>
      <c r="Z584" s="59">
        <f t="shared" si="66"/>
        <v>2.5601442904284362</v>
      </c>
      <c r="AA584" s="59">
        <f t="shared" si="67"/>
        <v>2.3515006929700539</v>
      </c>
      <c r="AB584" s="59">
        <f t="shared" si="68"/>
        <v>2.1598608835103126</v>
      </c>
      <c r="AC584" s="59">
        <f t="shared" si="69"/>
        <v>1.9838391075385302</v>
      </c>
      <c r="AD584" s="59">
        <f t="shared" si="70"/>
        <v>1.8221625451186065</v>
      </c>
    </row>
    <row r="585" spans="1:30" x14ac:dyDescent="0.25">
      <c r="A585" s="52" t="s">
        <v>579</v>
      </c>
      <c r="B585" s="53">
        <v>39276</v>
      </c>
      <c r="C585" s="54">
        <v>4301333164</v>
      </c>
      <c r="D585" s="55">
        <v>347</v>
      </c>
      <c r="E585" s="55">
        <v>2059</v>
      </c>
      <c r="F585" s="55" t="s">
        <v>18</v>
      </c>
      <c r="G585" s="55" t="s">
        <v>32</v>
      </c>
      <c r="H585" s="55">
        <v>40.010590000000001</v>
      </c>
      <c r="I585" s="56">
        <v>-110.12187</v>
      </c>
      <c r="J585" s="54">
        <v>2059</v>
      </c>
      <c r="K585" s="55">
        <v>365</v>
      </c>
      <c r="L585" s="55">
        <v>730</v>
      </c>
      <c r="M585" s="55">
        <v>1095</v>
      </c>
      <c r="N585" s="55">
        <v>1460</v>
      </c>
      <c r="O585" s="55">
        <v>1825</v>
      </c>
      <c r="P585" s="55">
        <v>2190</v>
      </c>
      <c r="Q585" s="57">
        <v>2.3290384453705478E-4</v>
      </c>
      <c r="R585" s="58">
        <v>1891.1980644712348</v>
      </c>
      <c r="S585" s="58">
        <v>1737.0714517045872</v>
      </c>
      <c r="T585" s="58">
        <v>1595.505666494392</v>
      </c>
      <c r="U585" s="58">
        <v>1465.4770414410305</v>
      </c>
      <c r="V585" s="58">
        <v>1346.0453347743119</v>
      </c>
      <c r="W585" s="60">
        <v>1236.3469314306528</v>
      </c>
      <c r="X585" s="59">
        <f t="shared" si="64"/>
        <v>3.036086096</v>
      </c>
      <c r="Y585" s="59">
        <f t="shared" si="65"/>
        <v>2.7886547587776724</v>
      </c>
      <c r="Z585" s="59">
        <f t="shared" si="66"/>
        <v>2.5613882866822886</v>
      </c>
      <c r="AA585" s="59">
        <f t="shared" si="67"/>
        <v>2.3526433074953066</v>
      </c>
      <c r="AB585" s="59">
        <f t="shared" si="68"/>
        <v>2.1609103785946226</v>
      </c>
      <c r="AC585" s="59">
        <f t="shared" si="69"/>
        <v>1.9848030721194529</v>
      </c>
      <c r="AD585" s="59">
        <f t="shared" si="70"/>
        <v>1.8230479496594805</v>
      </c>
    </row>
    <row r="586" spans="1:30" x14ac:dyDescent="0.25">
      <c r="A586" s="52" t="s">
        <v>321</v>
      </c>
      <c r="B586" s="53">
        <v>36836</v>
      </c>
      <c r="C586" s="54">
        <v>4301332158</v>
      </c>
      <c r="D586" s="55">
        <v>359</v>
      </c>
      <c r="E586" s="55">
        <v>2060</v>
      </c>
      <c r="F586" s="55" t="s">
        <v>18</v>
      </c>
      <c r="G586" s="55" t="s">
        <v>32</v>
      </c>
      <c r="H586" s="55">
        <v>40.051180000000002</v>
      </c>
      <c r="I586" s="56">
        <v>-110.08454</v>
      </c>
      <c r="J586" s="54">
        <v>2060</v>
      </c>
      <c r="K586" s="55">
        <v>365</v>
      </c>
      <c r="L586" s="55">
        <v>730</v>
      </c>
      <c r="M586" s="55">
        <v>1095</v>
      </c>
      <c r="N586" s="55">
        <v>1460</v>
      </c>
      <c r="O586" s="55">
        <v>1825</v>
      </c>
      <c r="P586" s="55">
        <v>2190</v>
      </c>
      <c r="Q586" s="57">
        <v>2.3290384453705478E-4</v>
      </c>
      <c r="R586" s="58">
        <v>1892.1165676594189</v>
      </c>
      <c r="S586" s="58">
        <v>1737.9150998112916</v>
      </c>
      <c r="T586" s="58">
        <v>1596.2805599701057</v>
      </c>
      <c r="U586" s="58">
        <v>1466.1887835689765</v>
      </c>
      <c r="V586" s="58">
        <v>1346.6990721879954</v>
      </c>
      <c r="W586" s="60">
        <v>1236.9473913293564</v>
      </c>
      <c r="X586" s="59">
        <f t="shared" si="64"/>
        <v>3.0375606399999997</v>
      </c>
      <c r="Y586" s="59">
        <f t="shared" si="65"/>
        <v>2.79000913214279</v>
      </c>
      <c r="Z586" s="59">
        <f t="shared" si="66"/>
        <v>2.562632282936141</v>
      </c>
      <c r="AA586" s="59">
        <f t="shared" si="67"/>
        <v>2.3537859220205597</v>
      </c>
      <c r="AB586" s="59">
        <f t="shared" si="68"/>
        <v>2.1619598736789327</v>
      </c>
      <c r="AC586" s="59">
        <f t="shared" si="69"/>
        <v>1.9857670367003755</v>
      </c>
      <c r="AD586" s="59">
        <f t="shared" si="70"/>
        <v>1.8239333542003544</v>
      </c>
    </row>
    <row r="587" spans="1:30" x14ac:dyDescent="0.25">
      <c r="A587" s="52" t="s">
        <v>1266</v>
      </c>
      <c r="B587" s="53">
        <v>40670</v>
      </c>
      <c r="C587" s="54">
        <v>4304751291</v>
      </c>
      <c r="D587" s="55">
        <v>366</v>
      </c>
      <c r="E587" s="55">
        <v>2061</v>
      </c>
      <c r="F587" s="55" t="s">
        <v>18</v>
      </c>
      <c r="G587" s="55" t="s">
        <v>19</v>
      </c>
      <c r="H587" s="55">
        <v>40.155070000000002</v>
      </c>
      <c r="I587" s="56">
        <v>-109.84281</v>
      </c>
      <c r="J587" s="54">
        <v>2061</v>
      </c>
      <c r="K587" s="55">
        <v>365</v>
      </c>
      <c r="L587" s="55">
        <v>730</v>
      </c>
      <c r="M587" s="55">
        <v>1095</v>
      </c>
      <c r="N587" s="55">
        <v>1460</v>
      </c>
      <c r="O587" s="55">
        <v>1825</v>
      </c>
      <c r="P587" s="55">
        <v>2190</v>
      </c>
      <c r="Q587" s="57">
        <v>2.3290384453705478E-4</v>
      </c>
      <c r="R587" s="58">
        <v>1893.0350708476033</v>
      </c>
      <c r="S587" s="58">
        <v>1738.7587479179961</v>
      </c>
      <c r="T587" s="58">
        <v>1597.0554534458192</v>
      </c>
      <c r="U587" s="58">
        <v>1466.9005256969226</v>
      </c>
      <c r="V587" s="58">
        <v>1347.3528096016789</v>
      </c>
      <c r="W587" s="60">
        <v>1237.5478512280599</v>
      </c>
      <c r="X587" s="59">
        <f t="shared" si="64"/>
        <v>3.0390351839999998</v>
      </c>
      <c r="Y587" s="59">
        <f t="shared" si="65"/>
        <v>2.791363505507908</v>
      </c>
      <c r="Z587" s="59">
        <f t="shared" si="66"/>
        <v>2.5638762791899934</v>
      </c>
      <c r="AA587" s="59">
        <f t="shared" si="67"/>
        <v>2.3549285365458119</v>
      </c>
      <c r="AB587" s="59">
        <f t="shared" si="68"/>
        <v>2.1630093687632428</v>
      </c>
      <c r="AC587" s="59">
        <f t="shared" si="69"/>
        <v>1.986731001281298</v>
      </c>
      <c r="AD587" s="59">
        <f t="shared" si="70"/>
        <v>1.8248187587412283</v>
      </c>
    </row>
    <row r="588" spans="1:30" x14ac:dyDescent="0.25">
      <c r="A588" s="52" t="s">
        <v>1123</v>
      </c>
      <c r="B588" s="53">
        <v>40506</v>
      </c>
      <c r="C588" s="54">
        <v>4301350131</v>
      </c>
      <c r="D588" s="55">
        <v>366</v>
      </c>
      <c r="E588" s="55">
        <v>2064</v>
      </c>
      <c r="F588" s="55" t="s">
        <v>18</v>
      </c>
      <c r="G588" s="55" t="s">
        <v>32</v>
      </c>
      <c r="H588" s="55">
        <v>40.101999999999897</v>
      </c>
      <c r="I588" s="56">
        <v>-110.089029999999</v>
      </c>
      <c r="J588" s="54">
        <v>2064</v>
      </c>
      <c r="K588" s="55">
        <v>365</v>
      </c>
      <c r="L588" s="55">
        <v>730</v>
      </c>
      <c r="M588" s="55">
        <v>1095</v>
      </c>
      <c r="N588" s="55">
        <v>1460</v>
      </c>
      <c r="O588" s="55">
        <v>1825</v>
      </c>
      <c r="P588" s="55">
        <v>2190</v>
      </c>
      <c r="Q588" s="57">
        <v>2.3290384453705478E-4</v>
      </c>
      <c r="R588" s="58">
        <v>1895.7905804121558</v>
      </c>
      <c r="S588" s="58">
        <v>1741.2896922381096</v>
      </c>
      <c r="T588" s="58">
        <v>1599.3801338729602</v>
      </c>
      <c r="U588" s="58">
        <v>1469.0357520807611</v>
      </c>
      <c r="V588" s="58">
        <v>1349.3140218427293</v>
      </c>
      <c r="W588" s="60">
        <v>1239.3492309241708</v>
      </c>
      <c r="X588" s="59">
        <f t="shared" si="64"/>
        <v>3.0434588159999998</v>
      </c>
      <c r="Y588" s="59">
        <f t="shared" si="65"/>
        <v>2.7954266256032616</v>
      </c>
      <c r="Z588" s="59">
        <f t="shared" si="66"/>
        <v>2.5676082679515511</v>
      </c>
      <c r="AA588" s="59">
        <f t="shared" si="67"/>
        <v>2.3583563801215699</v>
      </c>
      <c r="AB588" s="59">
        <f t="shared" si="68"/>
        <v>2.1661578540161739</v>
      </c>
      <c r="AC588" s="59">
        <f t="shared" si="69"/>
        <v>1.9896228950240653</v>
      </c>
      <c r="AD588" s="59">
        <f t="shared" si="70"/>
        <v>1.8274749723638504</v>
      </c>
    </row>
    <row r="589" spans="1:30" x14ac:dyDescent="0.25">
      <c r="A589" s="52" t="s">
        <v>1324</v>
      </c>
      <c r="B589" s="53">
        <v>40751</v>
      </c>
      <c r="C589" s="54">
        <v>4301350541</v>
      </c>
      <c r="D589" s="55">
        <v>354</v>
      </c>
      <c r="E589" s="55">
        <v>2064</v>
      </c>
      <c r="F589" s="55" t="s">
        <v>18</v>
      </c>
      <c r="G589" s="55" t="s">
        <v>32</v>
      </c>
      <c r="H589" s="55">
        <v>40.0469399999999</v>
      </c>
      <c r="I589" s="56">
        <v>-110.083569999999</v>
      </c>
      <c r="J589" s="54">
        <v>2064</v>
      </c>
      <c r="K589" s="55">
        <v>365</v>
      </c>
      <c r="L589" s="55">
        <v>730</v>
      </c>
      <c r="M589" s="55">
        <v>1095</v>
      </c>
      <c r="N589" s="55">
        <v>1460</v>
      </c>
      <c r="O589" s="55">
        <v>1825</v>
      </c>
      <c r="P589" s="55">
        <v>2190</v>
      </c>
      <c r="Q589" s="57">
        <v>2.3290384453705478E-4</v>
      </c>
      <c r="R589" s="58">
        <v>1895.7905804121558</v>
      </c>
      <c r="S589" s="58">
        <v>1741.2896922381096</v>
      </c>
      <c r="T589" s="58">
        <v>1599.3801338729602</v>
      </c>
      <c r="U589" s="58">
        <v>1469.0357520807611</v>
      </c>
      <c r="V589" s="58">
        <v>1349.3140218427293</v>
      </c>
      <c r="W589" s="60">
        <v>1239.3492309241708</v>
      </c>
      <c r="X589" s="59">
        <f t="shared" si="64"/>
        <v>3.0434588159999998</v>
      </c>
      <c r="Y589" s="59">
        <f t="shared" si="65"/>
        <v>2.7954266256032616</v>
      </c>
      <c r="Z589" s="59">
        <f t="shared" si="66"/>
        <v>2.5676082679515511</v>
      </c>
      <c r="AA589" s="59">
        <f t="shared" si="67"/>
        <v>2.3583563801215699</v>
      </c>
      <c r="AB589" s="59">
        <f t="shared" si="68"/>
        <v>2.1661578540161739</v>
      </c>
      <c r="AC589" s="59">
        <f t="shared" si="69"/>
        <v>1.9896228950240653</v>
      </c>
      <c r="AD589" s="59">
        <f t="shared" si="70"/>
        <v>1.8274749723638504</v>
      </c>
    </row>
    <row r="590" spans="1:30" x14ac:dyDescent="0.25">
      <c r="A590" s="52" t="s">
        <v>670</v>
      </c>
      <c r="B590" s="53">
        <v>39544</v>
      </c>
      <c r="C590" s="54">
        <v>4301333686</v>
      </c>
      <c r="D590" s="55">
        <v>325</v>
      </c>
      <c r="E590" s="55">
        <v>2066</v>
      </c>
      <c r="F590" s="55" t="s">
        <v>18</v>
      </c>
      <c r="G590" s="55" t="s">
        <v>32</v>
      </c>
      <c r="H590" s="55">
        <v>40.117400000000004</v>
      </c>
      <c r="I590" s="56">
        <v>-109.99862</v>
      </c>
      <c r="J590" s="54">
        <v>2066</v>
      </c>
      <c r="K590" s="55">
        <v>365</v>
      </c>
      <c r="L590" s="55">
        <v>730</v>
      </c>
      <c r="M590" s="55">
        <v>1095</v>
      </c>
      <c r="N590" s="55">
        <v>1460</v>
      </c>
      <c r="O590" s="55">
        <v>1825</v>
      </c>
      <c r="P590" s="55">
        <v>2190</v>
      </c>
      <c r="Q590" s="57">
        <v>2.3290384453705478E-4</v>
      </c>
      <c r="R590" s="58">
        <v>1897.627586788524</v>
      </c>
      <c r="S590" s="58">
        <v>1742.9769884515188</v>
      </c>
      <c r="T590" s="58">
        <v>1600.9299208243876</v>
      </c>
      <c r="U590" s="58">
        <v>1470.4592363366532</v>
      </c>
      <c r="V590" s="58">
        <v>1350.6214966700963</v>
      </c>
      <c r="W590" s="60">
        <v>1240.5501507215779</v>
      </c>
      <c r="X590" s="59">
        <f t="shared" si="64"/>
        <v>3.0464079040000001</v>
      </c>
      <c r="Y590" s="59">
        <f t="shared" si="65"/>
        <v>2.7981353723334972</v>
      </c>
      <c r="Z590" s="59">
        <f t="shared" si="66"/>
        <v>2.5700962604592563</v>
      </c>
      <c r="AA590" s="59">
        <f t="shared" si="67"/>
        <v>2.3606416091720757</v>
      </c>
      <c r="AB590" s="59">
        <f t="shared" si="68"/>
        <v>2.168256844184794</v>
      </c>
      <c r="AC590" s="59">
        <f t="shared" si="69"/>
        <v>1.9915508241859106</v>
      </c>
      <c r="AD590" s="59">
        <f t="shared" si="70"/>
        <v>1.8292457814455982</v>
      </c>
    </row>
    <row r="591" spans="1:30" x14ac:dyDescent="0.25">
      <c r="A591" s="52" t="s">
        <v>1230</v>
      </c>
      <c r="B591" s="53">
        <v>40620</v>
      </c>
      <c r="C591" s="54">
        <v>4301350393</v>
      </c>
      <c r="D591" s="55">
        <v>324</v>
      </c>
      <c r="E591" s="55">
        <v>2067</v>
      </c>
      <c r="F591" s="55" t="s">
        <v>18</v>
      </c>
      <c r="G591" s="55" t="s">
        <v>32</v>
      </c>
      <c r="H591" s="55">
        <v>40.1293399999999</v>
      </c>
      <c r="I591" s="56">
        <v>-110.155019999999</v>
      </c>
      <c r="J591" s="54">
        <v>2067</v>
      </c>
      <c r="K591" s="55">
        <v>365</v>
      </c>
      <c r="L591" s="55">
        <v>730</v>
      </c>
      <c r="M591" s="55">
        <v>1095</v>
      </c>
      <c r="N591" s="55">
        <v>1460</v>
      </c>
      <c r="O591" s="55">
        <v>1825</v>
      </c>
      <c r="P591" s="55">
        <v>2190</v>
      </c>
      <c r="Q591" s="57">
        <v>2.3290384453705478E-4</v>
      </c>
      <c r="R591" s="58">
        <v>1898.5460899767083</v>
      </c>
      <c r="S591" s="58">
        <v>1743.8206365582232</v>
      </c>
      <c r="T591" s="58">
        <v>1601.7048143001011</v>
      </c>
      <c r="U591" s="58">
        <v>1471.1709784645993</v>
      </c>
      <c r="V591" s="58">
        <v>1351.2752340837799</v>
      </c>
      <c r="W591" s="60">
        <v>1241.1506106202814</v>
      </c>
      <c r="X591" s="59">
        <f t="shared" si="64"/>
        <v>3.0478824479999997</v>
      </c>
      <c r="Y591" s="59">
        <f t="shared" si="65"/>
        <v>2.7994897456986152</v>
      </c>
      <c r="Z591" s="59">
        <f t="shared" si="66"/>
        <v>2.5713402567131087</v>
      </c>
      <c r="AA591" s="59">
        <f t="shared" si="67"/>
        <v>2.3617842236973283</v>
      </c>
      <c r="AB591" s="59">
        <f t="shared" si="68"/>
        <v>2.1693063392691041</v>
      </c>
      <c r="AC591" s="59">
        <f t="shared" si="69"/>
        <v>1.9925147887668331</v>
      </c>
      <c r="AD591" s="59">
        <f t="shared" si="70"/>
        <v>1.8301311859864722</v>
      </c>
    </row>
    <row r="592" spans="1:30" x14ac:dyDescent="0.25">
      <c r="A592" s="52" t="s">
        <v>526</v>
      </c>
      <c r="B592" s="53">
        <v>39181</v>
      </c>
      <c r="C592" s="54">
        <v>4301333218</v>
      </c>
      <c r="D592" s="55">
        <v>361</v>
      </c>
      <c r="E592" s="55">
        <v>2076</v>
      </c>
      <c r="F592" s="55" t="s">
        <v>18</v>
      </c>
      <c r="G592" s="55" t="s">
        <v>32</v>
      </c>
      <c r="H592" s="55">
        <v>40.062040000000003</v>
      </c>
      <c r="I592" s="56">
        <v>-110.08909</v>
      </c>
      <c r="J592" s="54">
        <v>2076</v>
      </c>
      <c r="K592" s="55">
        <v>365</v>
      </c>
      <c r="L592" s="55">
        <v>730</v>
      </c>
      <c r="M592" s="55">
        <v>1095</v>
      </c>
      <c r="N592" s="55">
        <v>1460</v>
      </c>
      <c r="O592" s="55">
        <v>1825</v>
      </c>
      <c r="P592" s="55">
        <v>2190</v>
      </c>
      <c r="Q592" s="57">
        <v>2.3290384453705478E-4</v>
      </c>
      <c r="R592" s="58">
        <v>1906.812618670366</v>
      </c>
      <c r="S592" s="58">
        <v>1751.4134695185637</v>
      </c>
      <c r="T592" s="58">
        <v>1608.678855581524</v>
      </c>
      <c r="U592" s="58">
        <v>1477.5766576161143</v>
      </c>
      <c r="V592" s="58">
        <v>1357.1588708069312</v>
      </c>
      <c r="W592" s="60">
        <v>1246.5547497086136</v>
      </c>
      <c r="X592" s="59">
        <f t="shared" si="64"/>
        <v>3.0611533440000001</v>
      </c>
      <c r="Y592" s="59">
        <f t="shared" si="65"/>
        <v>2.811679105984676</v>
      </c>
      <c r="Z592" s="59">
        <f t="shared" si="66"/>
        <v>2.5825362229977809</v>
      </c>
      <c r="AA592" s="59">
        <f t="shared" si="67"/>
        <v>2.3720677544246027</v>
      </c>
      <c r="AB592" s="59">
        <f t="shared" si="68"/>
        <v>2.1787517950278956</v>
      </c>
      <c r="AC592" s="59">
        <f t="shared" si="69"/>
        <v>2.0011904699951355</v>
      </c>
      <c r="AD592" s="59">
        <f t="shared" si="70"/>
        <v>1.8380998268543378</v>
      </c>
    </row>
    <row r="593" spans="1:30" x14ac:dyDescent="0.25">
      <c r="A593" s="52" t="s">
        <v>138</v>
      </c>
      <c r="B593" s="53">
        <v>30629</v>
      </c>
      <c r="C593" s="54">
        <v>4301330740</v>
      </c>
      <c r="D593" s="55">
        <v>174</v>
      </c>
      <c r="E593" s="55">
        <v>2090</v>
      </c>
      <c r="F593" s="55" t="s">
        <v>18</v>
      </c>
      <c r="G593" s="55" t="s">
        <v>32</v>
      </c>
      <c r="H593" s="55">
        <v>40.297190000000001</v>
      </c>
      <c r="I593" s="56">
        <v>-110.01908</v>
      </c>
      <c r="J593" s="54">
        <v>2090</v>
      </c>
      <c r="K593" s="55">
        <v>365</v>
      </c>
      <c r="L593" s="55">
        <v>730</v>
      </c>
      <c r="M593" s="55">
        <v>1095</v>
      </c>
      <c r="N593" s="55">
        <v>1460</v>
      </c>
      <c r="O593" s="55">
        <v>1825</v>
      </c>
      <c r="P593" s="55">
        <v>2190</v>
      </c>
      <c r="Q593" s="57">
        <v>2.3290384453705478E-4</v>
      </c>
      <c r="R593" s="58">
        <v>1919.6716633049446</v>
      </c>
      <c r="S593" s="58">
        <v>1763.2245430124269</v>
      </c>
      <c r="T593" s="58">
        <v>1619.527364241515</v>
      </c>
      <c r="U593" s="58">
        <v>1487.5410474073597</v>
      </c>
      <c r="V593" s="58">
        <v>1366.3111945985002</v>
      </c>
      <c r="W593" s="60">
        <v>1254.9611882904635</v>
      </c>
      <c r="X593" s="59">
        <f t="shared" si="64"/>
        <v>3.0817969599999997</v>
      </c>
      <c r="Y593" s="59">
        <f t="shared" si="65"/>
        <v>2.8306403330963259</v>
      </c>
      <c r="Z593" s="59">
        <f t="shared" si="66"/>
        <v>2.5999521705517159</v>
      </c>
      <c r="AA593" s="59">
        <f t="shared" si="67"/>
        <v>2.3880643577781404</v>
      </c>
      <c r="AB593" s="59">
        <f t="shared" si="68"/>
        <v>2.1934447262082375</v>
      </c>
      <c r="AC593" s="59">
        <f t="shared" si="69"/>
        <v>2.0146859741280507</v>
      </c>
      <c r="AD593" s="59">
        <f t="shared" si="70"/>
        <v>1.8504954904265731</v>
      </c>
    </row>
    <row r="594" spans="1:30" x14ac:dyDescent="0.25">
      <c r="A594" s="52" t="s">
        <v>828</v>
      </c>
      <c r="B594" s="53">
        <v>40067</v>
      </c>
      <c r="C594" s="54">
        <v>4301350014</v>
      </c>
      <c r="D594" s="55">
        <v>360</v>
      </c>
      <c r="E594" s="55">
        <v>2091</v>
      </c>
      <c r="F594" s="55" t="s">
        <v>18</v>
      </c>
      <c r="G594" s="55" t="s">
        <v>32</v>
      </c>
      <c r="H594" s="55">
        <v>40.118690000000001</v>
      </c>
      <c r="I594" s="56">
        <v>-109.95263</v>
      </c>
      <c r="J594" s="54">
        <v>2091</v>
      </c>
      <c r="K594" s="55">
        <v>365</v>
      </c>
      <c r="L594" s="55">
        <v>730</v>
      </c>
      <c r="M594" s="55">
        <v>1095</v>
      </c>
      <c r="N594" s="55">
        <v>1460</v>
      </c>
      <c r="O594" s="55">
        <v>1825</v>
      </c>
      <c r="P594" s="55">
        <v>2190</v>
      </c>
      <c r="Q594" s="57">
        <v>2.3290384453705478E-4</v>
      </c>
      <c r="R594" s="58">
        <v>1920.5901664931287</v>
      </c>
      <c r="S594" s="58">
        <v>1764.0681911191316</v>
      </c>
      <c r="T594" s="58">
        <v>1620.3022577172287</v>
      </c>
      <c r="U594" s="58">
        <v>1488.2527895353057</v>
      </c>
      <c r="V594" s="58">
        <v>1366.9649320121837</v>
      </c>
      <c r="W594" s="60">
        <v>1255.561648189167</v>
      </c>
      <c r="X594" s="59">
        <f t="shared" si="64"/>
        <v>3.0832715039999998</v>
      </c>
      <c r="Y594" s="59">
        <f t="shared" si="65"/>
        <v>2.8319947064614439</v>
      </c>
      <c r="Z594" s="59">
        <f t="shared" si="66"/>
        <v>2.6011961668055688</v>
      </c>
      <c r="AA594" s="59">
        <f t="shared" si="67"/>
        <v>2.3892069723033931</v>
      </c>
      <c r="AB594" s="59">
        <f t="shared" si="68"/>
        <v>2.1944942212925476</v>
      </c>
      <c r="AC594" s="59">
        <f t="shared" si="69"/>
        <v>2.0156499387089735</v>
      </c>
      <c r="AD594" s="59">
        <f t="shared" si="70"/>
        <v>1.8513808949674471</v>
      </c>
    </row>
    <row r="595" spans="1:30" x14ac:dyDescent="0.25">
      <c r="A595" s="52" t="s">
        <v>41</v>
      </c>
      <c r="B595" s="53">
        <v>23794</v>
      </c>
      <c r="C595" s="54">
        <v>4301315791</v>
      </c>
      <c r="D595" s="55">
        <v>331</v>
      </c>
      <c r="E595" s="55">
        <v>2093</v>
      </c>
      <c r="F595" s="55" t="s">
        <v>18</v>
      </c>
      <c r="G595" s="55" t="s">
        <v>32</v>
      </c>
      <c r="H595" s="55">
        <v>40.035939999999897</v>
      </c>
      <c r="I595" s="56">
        <v>-110.093149999999</v>
      </c>
      <c r="J595" s="54">
        <v>2093</v>
      </c>
      <c r="K595" s="55">
        <v>365</v>
      </c>
      <c r="L595" s="55">
        <v>730</v>
      </c>
      <c r="M595" s="55">
        <v>1095</v>
      </c>
      <c r="N595" s="55">
        <v>1460</v>
      </c>
      <c r="O595" s="55">
        <v>1825</v>
      </c>
      <c r="P595" s="55">
        <v>2190</v>
      </c>
      <c r="Q595" s="57">
        <v>2.3290384453705478E-4</v>
      </c>
      <c r="R595" s="58">
        <v>1922.4271728694971</v>
      </c>
      <c r="S595" s="58">
        <v>1765.7554873325405</v>
      </c>
      <c r="T595" s="58">
        <v>1621.8520446686559</v>
      </c>
      <c r="U595" s="58">
        <v>1489.6762737911981</v>
      </c>
      <c r="V595" s="58">
        <v>1368.2724068395507</v>
      </c>
      <c r="W595" s="60">
        <v>1256.7625679865744</v>
      </c>
      <c r="X595" s="59">
        <f t="shared" si="64"/>
        <v>3.0862205920000001</v>
      </c>
      <c r="Y595" s="59">
        <f t="shared" si="65"/>
        <v>2.8347034531916795</v>
      </c>
      <c r="Z595" s="59">
        <f t="shared" si="66"/>
        <v>2.6036841593132736</v>
      </c>
      <c r="AA595" s="59">
        <f t="shared" si="67"/>
        <v>2.3914922013538984</v>
      </c>
      <c r="AB595" s="59">
        <f t="shared" si="68"/>
        <v>2.1965932114611681</v>
      </c>
      <c r="AC595" s="59">
        <f t="shared" si="69"/>
        <v>2.0175778678708185</v>
      </c>
      <c r="AD595" s="59">
        <f t="shared" si="70"/>
        <v>1.8531517040491952</v>
      </c>
    </row>
    <row r="596" spans="1:30" x14ac:dyDescent="0.25">
      <c r="A596" s="52" t="s">
        <v>1294</v>
      </c>
      <c r="B596" s="53">
        <v>40703</v>
      </c>
      <c r="C596" s="54">
        <v>4304751321</v>
      </c>
      <c r="D596" s="55">
        <v>355</v>
      </c>
      <c r="E596" s="55">
        <v>2095</v>
      </c>
      <c r="F596" s="55" t="s">
        <v>18</v>
      </c>
      <c r="G596" s="55" t="s">
        <v>19</v>
      </c>
      <c r="H596" s="55">
        <v>40.144170000000003</v>
      </c>
      <c r="I596" s="56">
        <v>-109.86672</v>
      </c>
      <c r="J596" s="54">
        <v>2095</v>
      </c>
      <c r="K596" s="55">
        <v>365</v>
      </c>
      <c r="L596" s="55">
        <v>730</v>
      </c>
      <c r="M596" s="55">
        <v>1095</v>
      </c>
      <c r="N596" s="55">
        <v>1460</v>
      </c>
      <c r="O596" s="55">
        <v>1825</v>
      </c>
      <c r="P596" s="55">
        <v>2190</v>
      </c>
      <c r="Q596" s="57">
        <v>2.3290384453705478E-4</v>
      </c>
      <c r="R596" s="58">
        <v>1924.2641792458655</v>
      </c>
      <c r="S596" s="58">
        <v>1767.4427835459496</v>
      </c>
      <c r="T596" s="58">
        <v>1623.4018316200832</v>
      </c>
      <c r="U596" s="58">
        <v>1491.0997580470903</v>
      </c>
      <c r="V596" s="58">
        <v>1369.5798816669176</v>
      </c>
      <c r="W596" s="60">
        <v>1257.9634877839815</v>
      </c>
      <c r="X596" s="59">
        <f t="shared" si="64"/>
        <v>3.0891696799999999</v>
      </c>
      <c r="Y596" s="59">
        <f t="shared" si="65"/>
        <v>2.8374121999219155</v>
      </c>
      <c r="Z596" s="59">
        <f t="shared" si="66"/>
        <v>2.6061721518209788</v>
      </c>
      <c r="AA596" s="59">
        <f t="shared" si="67"/>
        <v>2.3937774304044037</v>
      </c>
      <c r="AB596" s="59">
        <f t="shared" si="68"/>
        <v>2.1986922016297887</v>
      </c>
      <c r="AC596" s="59">
        <f t="shared" si="69"/>
        <v>2.0195057970326631</v>
      </c>
      <c r="AD596" s="59">
        <f t="shared" si="70"/>
        <v>1.854922513130943</v>
      </c>
    </row>
    <row r="597" spans="1:30" x14ac:dyDescent="0.25">
      <c r="A597" s="52" t="s">
        <v>222</v>
      </c>
      <c r="B597" s="53">
        <v>33067</v>
      </c>
      <c r="C597" s="54">
        <v>4301331261</v>
      </c>
      <c r="D597" s="55">
        <v>338</v>
      </c>
      <c r="E597" s="55">
        <v>2097</v>
      </c>
      <c r="F597" s="55" t="s">
        <v>18</v>
      </c>
      <c r="G597" s="55" t="s">
        <v>32</v>
      </c>
      <c r="H597" s="55">
        <v>40.335920000000002</v>
      </c>
      <c r="I597" s="56">
        <v>-110.20958</v>
      </c>
      <c r="J597" s="54">
        <v>2097</v>
      </c>
      <c r="K597" s="55">
        <v>365</v>
      </c>
      <c r="L597" s="55">
        <v>730</v>
      </c>
      <c r="M597" s="55">
        <v>1095</v>
      </c>
      <c r="N597" s="55">
        <v>1460</v>
      </c>
      <c r="O597" s="55">
        <v>1825</v>
      </c>
      <c r="P597" s="55">
        <v>2190</v>
      </c>
      <c r="Q597" s="57">
        <v>2.3290384453705478E-4</v>
      </c>
      <c r="R597" s="58">
        <v>1926.1011856222337</v>
      </c>
      <c r="S597" s="58">
        <v>1769.1300797593585</v>
      </c>
      <c r="T597" s="58">
        <v>1624.9516185715104</v>
      </c>
      <c r="U597" s="58">
        <v>1492.5232423029825</v>
      </c>
      <c r="V597" s="58">
        <v>1370.8873564942846</v>
      </c>
      <c r="W597" s="60">
        <v>1259.1644075813886</v>
      </c>
      <c r="X597" s="59">
        <f t="shared" si="64"/>
        <v>3.0921187679999997</v>
      </c>
      <c r="Y597" s="59">
        <f t="shared" si="65"/>
        <v>2.8401209466521511</v>
      </c>
      <c r="Z597" s="59">
        <f t="shared" si="66"/>
        <v>2.6086601443286836</v>
      </c>
      <c r="AA597" s="59">
        <f t="shared" si="67"/>
        <v>2.396062659454909</v>
      </c>
      <c r="AB597" s="59">
        <f t="shared" si="68"/>
        <v>2.2007911917984089</v>
      </c>
      <c r="AC597" s="59">
        <f t="shared" si="69"/>
        <v>2.0214337261945086</v>
      </c>
      <c r="AD597" s="59">
        <f t="shared" si="70"/>
        <v>1.8566933222126909</v>
      </c>
    </row>
    <row r="598" spans="1:30" x14ac:dyDescent="0.25">
      <c r="A598" s="52" t="s">
        <v>38</v>
      </c>
      <c r="B598" s="53">
        <v>23611</v>
      </c>
      <c r="C598" s="54">
        <v>4301315789</v>
      </c>
      <c r="D598" s="55">
        <v>239</v>
      </c>
      <c r="E598" s="55">
        <v>2098</v>
      </c>
      <c r="F598" s="55" t="s">
        <v>18</v>
      </c>
      <c r="G598" s="55" t="s">
        <v>32</v>
      </c>
      <c r="H598" s="55">
        <v>40.040260000000004</v>
      </c>
      <c r="I598" s="56">
        <v>-110.08866</v>
      </c>
      <c r="J598" s="54">
        <v>2098</v>
      </c>
      <c r="K598" s="55">
        <v>365</v>
      </c>
      <c r="L598" s="55">
        <v>730</v>
      </c>
      <c r="M598" s="55">
        <v>1095</v>
      </c>
      <c r="N598" s="55">
        <v>1460</v>
      </c>
      <c r="O598" s="55">
        <v>1825</v>
      </c>
      <c r="P598" s="55">
        <v>2190</v>
      </c>
      <c r="Q598" s="57">
        <v>2.3290384453705478E-4</v>
      </c>
      <c r="R598" s="58">
        <v>1927.0196888104181</v>
      </c>
      <c r="S598" s="58">
        <v>1769.973727866063</v>
      </c>
      <c r="T598" s="58">
        <v>1625.7265120472241</v>
      </c>
      <c r="U598" s="58">
        <v>1493.2349844309285</v>
      </c>
      <c r="V598" s="58">
        <v>1371.5410939079682</v>
      </c>
      <c r="W598" s="60">
        <v>1259.7648674800921</v>
      </c>
      <c r="X598" s="59">
        <f t="shared" si="64"/>
        <v>3.0935933119999999</v>
      </c>
      <c r="Y598" s="59">
        <f t="shared" si="65"/>
        <v>2.8414753200172691</v>
      </c>
      <c r="Z598" s="59">
        <f t="shared" si="66"/>
        <v>2.6099041405825361</v>
      </c>
      <c r="AA598" s="59">
        <f t="shared" si="67"/>
        <v>2.3972052739801621</v>
      </c>
      <c r="AB598" s="59">
        <f t="shared" si="68"/>
        <v>2.2018406868827189</v>
      </c>
      <c r="AC598" s="59">
        <f t="shared" si="69"/>
        <v>2.0223976907754309</v>
      </c>
      <c r="AD598" s="59">
        <f t="shared" si="70"/>
        <v>1.8575787267535648</v>
      </c>
    </row>
    <row r="599" spans="1:30" x14ac:dyDescent="0.25">
      <c r="A599" s="52" t="s">
        <v>1156</v>
      </c>
      <c r="B599" s="53">
        <v>40547</v>
      </c>
      <c r="C599" s="54">
        <v>4301334179</v>
      </c>
      <c r="D599" s="55">
        <v>366</v>
      </c>
      <c r="E599" s="55">
        <v>2100</v>
      </c>
      <c r="F599" s="55" t="s">
        <v>18</v>
      </c>
      <c r="G599" s="55" t="s">
        <v>32</v>
      </c>
      <c r="H599" s="55">
        <v>40.083599999999898</v>
      </c>
      <c r="I599" s="56">
        <v>-110.15944</v>
      </c>
      <c r="J599" s="54">
        <v>2100</v>
      </c>
      <c r="K599" s="55">
        <v>365</v>
      </c>
      <c r="L599" s="55">
        <v>730</v>
      </c>
      <c r="M599" s="55">
        <v>1095</v>
      </c>
      <c r="N599" s="55">
        <v>1460</v>
      </c>
      <c r="O599" s="55">
        <v>1825</v>
      </c>
      <c r="P599" s="55">
        <v>2190</v>
      </c>
      <c r="Q599" s="57">
        <v>2.3290384453705478E-4</v>
      </c>
      <c r="R599" s="58">
        <v>1928.8566951867863</v>
      </c>
      <c r="S599" s="58">
        <v>1771.6610240794721</v>
      </c>
      <c r="T599" s="58">
        <v>1627.2762989986513</v>
      </c>
      <c r="U599" s="58">
        <v>1494.6584686868207</v>
      </c>
      <c r="V599" s="58">
        <v>1372.8485687353352</v>
      </c>
      <c r="W599" s="60">
        <v>1260.9657872774992</v>
      </c>
      <c r="X599" s="59">
        <f t="shared" si="64"/>
        <v>3.0965423999999997</v>
      </c>
      <c r="Y599" s="59">
        <f t="shared" si="65"/>
        <v>2.8441840667475047</v>
      </c>
      <c r="Z599" s="59">
        <f t="shared" si="66"/>
        <v>2.6123921330902409</v>
      </c>
      <c r="AA599" s="59">
        <f t="shared" si="67"/>
        <v>2.399490503030667</v>
      </c>
      <c r="AB599" s="59">
        <f t="shared" si="68"/>
        <v>2.2039396770513391</v>
      </c>
      <c r="AC599" s="59">
        <f t="shared" si="69"/>
        <v>2.0243256199372759</v>
      </c>
      <c r="AD599" s="59">
        <f t="shared" si="70"/>
        <v>1.8593495358353127</v>
      </c>
    </row>
    <row r="600" spans="1:30" x14ac:dyDescent="0.25">
      <c r="A600" s="52" t="s">
        <v>605</v>
      </c>
      <c r="B600" s="53">
        <v>39350</v>
      </c>
      <c r="C600" s="54">
        <v>4301332770</v>
      </c>
      <c r="D600" s="55">
        <v>328</v>
      </c>
      <c r="E600" s="55">
        <v>2114</v>
      </c>
      <c r="F600" s="55" t="s">
        <v>18</v>
      </c>
      <c r="G600" s="55" t="s">
        <v>32</v>
      </c>
      <c r="H600" s="55">
        <v>40.007770000000001</v>
      </c>
      <c r="I600" s="56">
        <v>-110.22422</v>
      </c>
      <c r="J600" s="54">
        <v>2114</v>
      </c>
      <c r="K600" s="55">
        <v>365</v>
      </c>
      <c r="L600" s="55">
        <v>730</v>
      </c>
      <c r="M600" s="55">
        <v>1095</v>
      </c>
      <c r="N600" s="55">
        <v>1460</v>
      </c>
      <c r="O600" s="55">
        <v>1825</v>
      </c>
      <c r="P600" s="55">
        <v>2190</v>
      </c>
      <c r="Q600" s="57">
        <v>2.3290384453705478E-4</v>
      </c>
      <c r="R600" s="58">
        <v>1941.7157398213649</v>
      </c>
      <c r="S600" s="58">
        <v>1783.4720975733353</v>
      </c>
      <c r="T600" s="58">
        <v>1638.1248076586423</v>
      </c>
      <c r="U600" s="58">
        <v>1504.6228584780663</v>
      </c>
      <c r="V600" s="58">
        <v>1382.000892526904</v>
      </c>
      <c r="W600" s="60">
        <v>1269.3722258593493</v>
      </c>
      <c r="X600" s="59">
        <f t="shared" si="64"/>
        <v>3.1171860159999998</v>
      </c>
      <c r="Y600" s="59">
        <f t="shared" si="65"/>
        <v>2.8631452938591546</v>
      </c>
      <c r="Z600" s="59">
        <f t="shared" si="66"/>
        <v>2.6298080806441759</v>
      </c>
      <c r="AA600" s="59">
        <f t="shared" si="67"/>
        <v>2.4154871063842052</v>
      </c>
      <c r="AB600" s="59">
        <f t="shared" si="68"/>
        <v>2.2186326082316818</v>
      </c>
      <c r="AC600" s="59">
        <f t="shared" si="69"/>
        <v>2.0378211240701911</v>
      </c>
      <c r="AD600" s="59">
        <f t="shared" si="70"/>
        <v>1.8717451994075482</v>
      </c>
    </row>
    <row r="601" spans="1:30" x14ac:dyDescent="0.25">
      <c r="A601" s="52" t="s">
        <v>1196</v>
      </c>
      <c r="B601" s="53">
        <v>40589</v>
      </c>
      <c r="C601" s="54">
        <v>4301350423</v>
      </c>
      <c r="D601" s="55">
        <v>359</v>
      </c>
      <c r="E601" s="55">
        <v>2118</v>
      </c>
      <c r="F601" s="55" t="s">
        <v>18</v>
      </c>
      <c r="G601" s="55" t="s">
        <v>32</v>
      </c>
      <c r="H601" s="55">
        <v>40.137929999999898</v>
      </c>
      <c r="I601" s="56">
        <v>-110.05023</v>
      </c>
      <c r="J601" s="54">
        <v>2118</v>
      </c>
      <c r="K601" s="55">
        <v>365</v>
      </c>
      <c r="L601" s="55">
        <v>730</v>
      </c>
      <c r="M601" s="55">
        <v>1095</v>
      </c>
      <c r="N601" s="55">
        <v>1460</v>
      </c>
      <c r="O601" s="55">
        <v>1825</v>
      </c>
      <c r="P601" s="55">
        <v>2190</v>
      </c>
      <c r="Q601" s="57">
        <v>2.3290384453705478E-4</v>
      </c>
      <c r="R601" s="58">
        <v>1945.3897525741017</v>
      </c>
      <c r="S601" s="58">
        <v>1786.8466900001533</v>
      </c>
      <c r="T601" s="58">
        <v>1641.224381561497</v>
      </c>
      <c r="U601" s="58">
        <v>1507.4698269898506</v>
      </c>
      <c r="V601" s="58">
        <v>1384.6158421816381</v>
      </c>
      <c r="W601" s="60">
        <v>1271.7740654541635</v>
      </c>
      <c r="X601" s="59">
        <f t="shared" si="64"/>
        <v>3.1230841919999999</v>
      </c>
      <c r="Y601" s="59">
        <f t="shared" si="65"/>
        <v>2.8685627873196262</v>
      </c>
      <c r="Z601" s="59">
        <f t="shared" si="66"/>
        <v>2.634784065659586</v>
      </c>
      <c r="AA601" s="59">
        <f t="shared" si="67"/>
        <v>2.4200575644852158</v>
      </c>
      <c r="AB601" s="59">
        <f t="shared" si="68"/>
        <v>2.2228305885689221</v>
      </c>
      <c r="AC601" s="59">
        <f t="shared" si="69"/>
        <v>2.0416769823938812</v>
      </c>
      <c r="AD601" s="59">
        <f t="shared" si="70"/>
        <v>1.875286817571044</v>
      </c>
    </row>
    <row r="602" spans="1:30" x14ac:dyDescent="0.25">
      <c r="A602" s="52" t="s">
        <v>17</v>
      </c>
      <c r="B602" s="53">
        <v>17878</v>
      </c>
      <c r="C602" s="54">
        <v>4304715591</v>
      </c>
      <c r="D602" s="55">
        <v>366</v>
      </c>
      <c r="E602" s="55">
        <v>2121</v>
      </c>
      <c r="F602" s="55" t="s">
        <v>18</v>
      </c>
      <c r="G602" s="55" t="s">
        <v>19</v>
      </c>
      <c r="H602" s="55">
        <v>40.364579999999897</v>
      </c>
      <c r="I602" s="56">
        <v>-109.41624</v>
      </c>
      <c r="J602" s="54">
        <v>2121</v>
      </c>
      <c r="K602" s="55">
        <v>365</v>
      </c>
      <c r="L602" s="55">
        <v>730</v>
      </c>
      <c r="M602" s="55">
        <v>1095</v>
      </c>
      <c r="N602" s="55">
        <v>1460</v>
      </c>
      <c r="O602" s="55">
        <v>1825</v>
      </c>
      <c r="P602" s="55">
        <v>2190</v>
      </c>
      <c r="Q602" s="57">
        <v>2.3290384453705478E-4</v>
      </c>
      <c r="R602" s="58">
        <v>1948.1452621386543</v>
      </c>
      <c r="S602" s="58">
        <v>1789.3776343202669</v>
      </c>
      <c r="T602" s="58">
        <v>1643.549061988638</v>
      </c>
      <c r="U602" s="58">
        <v>1509.6050533736891</v>
      </c>
      <c r="V602" s="58">
        <v>1386.5770544226884</v>
      </c>
      <c r="W602" s="60">
        <v>1273.5754451502742</v>
      </c>
      <c r="X602" s="59">
        <f t="shared" si="64"/>
        <v>3.1275078239999998</v>
      </c>
      <c r="Y602" s="59">
        <f t="shared" si="65"/>
        <v>2.8726259074149798</v>
      </c>
      <c r="Z602" s="59">
        <f t="shared" si="66"/>
        <v>2.6385160544211437</v>
      </c>
      <c r="AA602" s="59">
        <f t="shared" si="67"/>
        <v>2.4234854080609742</v>
      </c>
      <c r="AB602" s="59">
        <f t="shared" si="68"/>
        <v>2.2259790738218528</v>
      </c>
      <c r="AC602" s="59">
        <f t="shared" si="69"/>
        <v>2.0445688761366485</v>
      </c>
      <c r="AD602" s="59">
        <f t="shared" si="70"/>
        <v>1.8779430311936658</v>
      </c>
    </row>
    <row r="603" spans="1:30" x14ac:dyDescent="0.25">
      <c r="A603" s="52" t="s">
        <v>100</v>
      </c>
      <c r="B603" s="53">
        <v>28759</v>
      </c>
      <c r="C603" s="54">
        <v>4304730175</v>
      </c>
      <c r="D603" s="55">
        <v>210</v>
      </c>
      <c r="E603" s="55">
        <v>2121</v>
      </c>
      <c r="F603" s="55" t="s">
        <v>18</v>
      </c>
      <c r="G603" s="55" t="s">
        <v>19</v>
      </c>
      <c r="H603" s="55">
        <v>40.347720000000002</v>
      </c>
      <c r="I603" s="56">
        <v>-109.802809999999</v>
      </c>
      <c r="J603" s="54">
        <v>2121</v>
      </c>
      <c r="K603" s="55">
        <v>365</v>
      </c>
      <c r="L603" s="55">
        <v>730</v>
      </c>
      <c r="M603" s="55">
        <v>1095</v>
      </c>
      <c r="N603" s="55">
        <v>1460</v>
      </c>
      <c r="O603" s="55">
        <v>1825</v>
      </c>
      <c r="P603" s="55">
        <v>2190</v>
      </c>
      <c r="Q603" s="57">
        <v>2.3290384453705478E-4</v>
      </c>
      <c r="R603" s="58">
        <v>1948.1452621386543</v>
      </c>
      <c r="S603" s="58">
        <v>1789.3776343202669</v>
      </c>
      <c r="T603" s="58">
        <v>1643.549061988638</v>
      </c>
      <c r="U603" s="58">
        <v>1509.6050533736891</v>
      </c>
      <c r="V603" s="58">
        <v>1386.5770544226884</v>
      </c>
      <c r="W603" s="60">
        <v>1273.5754451502742</v>
      </c>
      <c r="X603" s="59">
        <f t="shared" si="64"/>
        <v>3.1275078239999998</v>
      </c>
      <c r="Y603" s="59">
        <f t="shared" si="65"/>
        <v>2.8726259074149798</v>
      </c>
      <c r="Z603" s="59">
        <f t="shared" si="66"/>
        <v>2.6385160544211437</v>
      </c>
      <c r="AA603" s="59">
        <f t="shared" si="67"/>
        <v>2.4234854080609742</v>
      </c>
      <c r="AB603" s="59">
        <f t="shared" si="68"/>
        <v>2.2259790738218528</v>
      </c>
      <c r="AC603" s="59">
        <f t="shared" si="69"/>
        <v>2.0445688761366485</v>
      </c>
      <c r="AD603" s="59">
        <f t="shared" si="70"/>
        <v>1.8779430311936658</v>
      </c>
    </row>
    <row r="604" spans="1:30" x14ac:dyDescent="0.25">
      <c r="A604" s="52" t="s">
        <v>1084</v>
      </c>
      <c r="B604" s="53">
        <v>40464</v>
      </c>
      <c r="C604" s="54">
        <v>4301334185</v>
      </c>
      <c r="D604" s="55">
        <v>352</v>
      </c>
      <c r="E604" s="55">
        <v>2128</v>
      </c>
      <c r="F604" s="55" t="s">
        <v>18</v>
      </c>
      <c r="G604" s="55" t="s">
        <v>32</v>
      </c>
      <c r="H604" s="55">
        <v>40.087020000000003</v>
      </c>
      <c r="I604" s="56">
        <v>-110.15486</v>
      </c>
      <c r="J604" s="54">
        <v>2128</v>
      </c>
      <c r="K604" s="55">
        <v>365</v>
      </c>
      <c r="L604" s="55">
        <v>730</v>
      </c>
      <c r="M604" s="55">
        <v>1095</v>
      </c>
      <c r="N604" s="55">
        <v>1460</v>
      </c>
      <c r="O604" s="55">
        <v>1825</v>
      </c>
      <c r="P604" s="55">
        <v>2190</v>
      </c>
      <c r="Q604" s="57">
        <v>2.3290384453705478E-4</v>
      </c>
      <c r="R604" s="58">
        <v>1954.5747844559435</v>
      </c>
      <c r="S604" s="58">
        <v>1795.2831710671983</v>
      </c>
      <c r="T604" s="58">
        <v>1648.9733163186334</v>
      </c>
      <c r="U604" s="58">
        <v>1514.5872482693117</v>
      </c>
      <c r="V604" s="58">
        <v>1391.1532163184729</v>
      </c>
      <c r="W604" s="60">
        <v>1277.7786644411992</v>
      </c>
      <c r="X604" s="59">
        <f t="shared" si="64"/>
        <v>3.1378296319999999</v>
      </c>
      <c r="Y604" s="59">
        <f t="shared" si="65"/>
        <v>2.8821065209708046</v>
      </c>
      <c r="Z604" s="59">
        <f t="shared" si="66"/>
        <v>2.6472240281981105</v>
      </c>
      <c r="AA604" s="59">
        <f t="shared" si="67"/>
        <v>2.4314837097377429</v>
      </c>
      <c r="AB604" s="59">
        <f t="shared" si="68"/>
        <v>2.2333255394120237</v>
      </c>
      <c r="AC604" s="59">
        <f t="shared" si="69"/>
        <v>2.0513166282031063</v>
      </c>
      <c r="AD604" s="59">
        <f t="shared" si="70"/>
        <v>1.8841408629797836</v>
      </c>
    </row>
    <row r="605" spans="1:30" x14ac:dyDescent="0.25">
      <c r="A605" s="52" t="s">
        <v>150</v>
      </c>
      <c r="B605" s="53">
        <v>30865</v>
      </c>
      <c r="C605" s="54">
        <v>4304731470</v>
      </c>
      <c r="D605" s="55">
        <v>364</v>
      </c>
      <c r="E605" s="55">
        <v>2130</v>
      </c>
      <c r="F605" s="55" t="s">
        <v>18</v>
      </c>
      <c r="G605" s="55" t="s">
        <v>19</v>
      </c>
      <c r="H605" s="55">
        <v>40.376550000000002</v>
      </c>
      <c r="I605" s="56">
        <v>-109.925079999999</v>
      </c>
      <c r="J605" s="54">
        <v>2130</v>
      </c>
      <c r="K605" s="55">
        <v>365</v>
      </c>
      <c r="L605" s="55">
        <v>730</v>
      </c>
      <c r="M605" s="55">
        <v>1095</v>
      </c>
      <c r="N605" s="55">
        <v>1460</v>
      </c>
      <c r="O605" s="55">
        <v>1825</v>
      </c>
      <c r="P605" s="55">
        <v>2190</v>
      </c>
      <c r="Q605" s="57">
        <v>2.3290384453705478E-4</v>
      </c>
      <c r="R605" s="58">
        <v>1956.4117908323119</v>
      </c>
      <c r="S605" s="58">
        <v>1796.9704672806074</v>
      </c>
      <c r="T605" s="58">
        <v>1650.5231032700608</v>
      </c>
      <c r="U605" s="58">
        <v>1516.010732525204</v>
      </c>
      <c r="V605" s="58">
        <v>1392.46069114584</v>
      </c>
      <c r="W605" s="60">
        <v>1278.9795842386063</v>
      </c>
      <c r="X605" s="59">
        <f t="shared" si="64"/>
        <v>3.1407787199999997</v>
      </c>
      <c r="Y605" s="59">
        <f t="shared" si="65"/>
        <v>2.8848152677010406</v>
      </c>
      <c r="Z605" s="59">
        <f t="shared" si="66"/>
        <v>2.6497120207058158</v>
      </c>
      <c r="AA605" s="59">
        <f t="shared" si="67"/>
        <v>2.4337689387882486</v>
      </c>
      <c r="AB605" s="59">
        <f t="shared" si="68"/>
        <v>2.2354245295806443</v>
      </c>
      <c r="AC605" s="59">
        <f t="shared" si="69"/>
        <v>2.0532445573649514</v>
      </c>
      <c r="AD605" s="59">
        <f t="shared" si="70"/>
        <v>1.8859116720615314</v>
      </c>
    </row>
    <row r="606" spans="1:30" x14ac:dyDescent="0.25">
      <c r="A606" s="52" t="s">
        <v>1007</v>
      </c>
      <c r="B606" s="53">
        <v>40381</v>
      </c>
      <c r="C606" s="54">
        <v>4301350211</v>
      </c>
      <c r="D606" s="55">
        <v>292</v>
      </c>
      <c r="E606" s="55">
        <v>2135</v>
      </c>
      <c r="F606" s="55" t="s">
        <v>18</v>
      </c>
      <c r="G606" s="55" t="s">
        <v>32</v>
      </c>
      <c r="H606" s="55">
        <v>40.068840000000002</v>
      </c>
      <c r="I606" s="56">
        <v>-110.06119</v>
      </c>
      <c r="J606" s="54">
        <v>2135</v>
      </c>
      <c r="K606" s="55">
        <v>365</v>
      </c>
      <c r="L606" s="55">
        <v>730</v>
      </c>
      <c r="M606" s="55">
        <v>1095</v>
      </c>
      <c r="N606" s="55">
        <v>1460</v>
      </c>
      <c r="O606" s="55">
        <v>1825</v>
      </c>
      <c r="P606" s="55">
        <v>2190</v>
      </c>
      <c r="Q606" s="57">
        <v>2.3290384453705478E-4</v>
      </c>
      <c r="R606" s="58">
        <v>1961.0043067732329</v>
      </c>
      <c r="S606" s="58">
        <v>1801.1887078141299</v>
      </c>
      <c r="T606" s="58">
        <v>1654.397570648629</v>
      </c>
      <c r="U606" s="58">
        <v>1519.5694431649345</v>
      </c>
      <c r="V606" s="58">
        <v>1395.7293782142574</v>
      </c>
      <c r="W606" s="60">
        <v>1281.9818837321243</v>
      </c>
      <c r="X606" s="59">
        <f t="shared" si="64"/>
        <v>3.1481514399999999</v>
      </c>
      <c r="Y606" s="59">
        <f t="shared" si="65"/>
        <v>2.8915871345266297</v>
      </c>
      <c r="Z606" s="59">
        <f t="shared" si="66"/>
        <v>2.6559320019750783</v>
      </c>
      <c r="AA606" s="59">
        <f t="shared" si="67"/>
        <v>2.4394820114145119</v>
      </c>
      <c r="AB606" s="59">
        <f t="shared" si="68"/>
        <v>2.2406720050021951</v>
      </c>
      <c r="AC606" s="59">
        <f t="shared" si="69"/>
        <v>2.0580643802695637</v>
      </c>
      <c r="AD606" s="59">
        <f t="shared" si="70"/>
        <v>1.8903386947659013</v>
      </c>
    </row>
    <row r="607" spans="1:30" x14ac:dyDescent="0.25">
      <c r="A607" s="52" t="s">
        <v>379</v>
      </c>
      <c r="B607" s="53">
        <v>38246</v>
      </c>
      <c r="C607" s="54">
        <v>4301332428</v>
      </c>
      <c r="D607" s="55">
        <v>324</v>
      </c>
      <c r="E607" s="55">
        <v>2145</v>
      </c>
      <c r="F607" s="55" t="s">
        <v>18</v>
      </c>
      <c r="G607" s="55" t="s">
        <v>32</v>
      </c>
      <c r="H607" s="55">
        <v>40.021230000000003</v>
      </c>
      <c r="I607" s="56">
        <v>-110.22323</v>
      </c>
      <c r="J607" s="54">
        <v>2145</v>
      </c>
      <c r="K607" s="55">
        <v>365</v>
      </c>
      <c r="L607" s="55">
        <v>730</v>
      </c>
      <c r="M607" s="55">
        <v>1095</v>
      </c>
      <c r="N607" s="55">
        <v>1460</v>
      </c>
      <c r="O607" s="55">
        <v>1825</v>
      </c>
      <c r="P607" s="55">
        <v>2190</v>
      </c>
      <c r="Q607" s="57">
        <v>2.3290384453705478E-4</v>
      </c>
      <c r="R607" s="58">
        <v>1970.1893386550746</v>
      </c>
      <c r="S607" s="58">
        <v>1809.6251888811751</v>
      </c>
      <c r="T607" s="58">
        <v>1662.1465054057653</v>
      </c>
      <c r="U607" s="58">
        <v>1526.6868644443955</v>
      </c>
      <c r="V607" s="58">
        <v>1402.2667523510922</v>
      </c>
      <c r="W607" s="60">
        <v>1287.98648271916</v>
      </c>
      <c r="X607" s="59">
        <f t="shared" si="64"/>
        <v>3.1628968799999999</v>
      </c>
      <c r="Y607" s="59">
        <f t="shared" si="65"/>
        <v>2.9051308681778081</v>
      </c>
      <c r="Z607" s="59">
        <f t="shared" si="66"/>
        <v>2.6683719645136033</v>
      </c>
      <c r="AA607" s="59">
        <f t="shared" si="67"/>
        <v>2.4509081566670385</v>
      </c>
      <c r="AB607" s="59">
        <f t="shared" si="68"/>
        <v>2.2511669558452967</v>
      </c>
      <c r="AC607" s="59">
        <f t="shared" si="69"/>
        <v>2.0677040260787889</v>
      </c>
      <c r="AD607" s="59">
        <f t="shared" si="70"/>
        <v>1.8991927401746409</v>
      </c>
    </row>
    <row r="608" spans="1:30" x14ac:dyDescent="0.25">
      <c r="A608" s="52" t="s">
        <v>481</v>
      </c>
      <c r="B608" s="53">
        <v>39009</v>
      </c>
      <c r="C608" s="54">
        <v>4301332881</v>
      </c>
      <c r="D608" s="55">
        <v>364</v>
      </c>
      <c r="E608" s="55">
        <v>2149</v>
      </c>
      <c r="F608" s="55" t="s">
        <v>18</v>
      </c>
      <c r="G608" s="55" t="s">
        <v>32</v>
      </c>
      <c r="H608" s="55">
        <v>39.996470000000002</v>
      </c>
      <c r="I608" s="56">
        <v>-110.21109</v>
      </c>
      <c r="J608" s="54">
        <v>2149</v>
      </c>
      <c r="K608" s="55">
        <v>365</v>
      </c>
      <c r="L608" s="55">
        <v>730</v>
      </c>
      <c r="M608" s="55">
        <v>1095</v>
      </c>
      <c r="N608" s="55">
        <v>1460</v>
      </c>
      <c r="O608" s="55">
        <v>1825</v>
      </c>
      <c r="P608" s="55">
        <v>2190</v>
      </c>
      <c r="Q608" s="57">
        <v>2.3290384453705478E-4</v>
      </c>
      <c r="R608" s="58">
        <v>1973.8633514078113</v>
      </c>
      <c r="S608" s="58">
        <v>1812.9997813079931</v>
      </c>
      <c r="T608" s="58">
        <v>1665.24607930862</v>
      </c>
      <c r="U608" s="58">
        <v>1529.53383295618</v>
      </c>
      <c r="V608" s="58">
        <v>1404.8817020058264</v>
      </c>
      <c r="W608" s="60">
        <v>1290.3883223139742</v>
      </c>
      <c r="X608" s="59">
        <f t="shared" si="64"/>
        <v>3.168795056</v>
      </c>
      <c r="Y608" s="59">
        <f t="shared" si="65"/>
        <v>2.9105483616382797</v>
      </c>
      <c r="Z608" s="59">
        <f t="shared" si="66"/>
        <v>2.6733479495290133</v>
      </c>
      <c r="AA608" s="59">
        <f t="shared" si="67"/>
        <v>2.4554786147680496</v>
      </c>
      <c r="AB608" s="59">
        <f t="shared" si="68"/>
        <v>2.2553649361825374</v>
      </c>
      <c r="AC608" s="59">
        <f t="shared" si="69"/>
        <v>2.071559884402479</v>
      </c>
      <c r="AD608" s="59">
        <f t="shared" si="70"/>
        <v>1.9027343583381366</v>
      </c>
    </row>
    <row r="609" spans="1:30" x14ac:dyDescent="0.25">
      <c r="A609" s="52" t="s">
        <v>1030</v>
      </c>
      <c r="B609" s="53">
        <v>40405</v>
      </c>
      <c r="C609" s="54">
        <v>4301333878</v>
      </c>
      <c r="D609" s="55">
        <v>364</v>
      </c>
      <c r="E609" s="55">
        <v>2151</v>
      </c>
      <c r="F609" s="55" t="s">
        <v>18</v>
      </c>
      <c r="G609" s="55" t="s">
        <v>32</v>
      </c>
      <c r="H609" s="55">
        <v>40.047260000000001</v>
      </c>
      <c r="I609" s="56">
        <v>-110.19258000000001</v>
      </c>
      <c r="J609" s="54">
        <v>2151</v>
      </c>
      <c r="K609" s="55">
        <v>365</v>
      </c>
      <c r="L609" s="55">
        <v>730</v>
      </c>
      <c r="M609" s="55">
        <v>1095</v>
      </c>
      <c r="N609" s="55">
        <v>1460</v>
      </c>
      <c r="O609" s="55">
        <v>1825</v>
      </c>
      <c r="P609" s="55">
        <v>2190</v>
      </c>
      <c r="Q609" s="57">
        <v>2.3290384453705478E-4</v>
      </c>
      <c r="R609" s="58">
        <v>1975.7003577841797</v>
      </c>
      <c r="S609" s="58">
        <v>1814.6870775214022</v>
      </c>
      <c r="T609" s="58">
        <v>1666.7958662600472</v>
      </c>
      <c r="U609" s="58">
        <v>1530.9573172120722</v>
      </c>
      <c r="V609" s="58">
        <v>1406.1891768331932</v>
      </c>
      <c r="W609" s="60">
        <v>1291.5892421113815</v>
      </c>
      <c r="X609" s="59">
        <f t="shared" si="64"/>
        <v>3.1717441439999998</v>
      </c>
      <c r="Y609" s="59">
        <f t="shared" si="65"/>
        <v>2.9132571083685153</v>
      </c>
      <c r="Z609" s="59">
        <f t="shared" si="66"/>
        <v>2.6758359420367186</v>
      </c>
      <c r="AA609" s="59">
        <f t="shared" si="67"/>
        <v>2.4577638438185549</v>
      </c>
      <c r="AB609" s="59">
        <f t="shared" si="68"/>
        <v>2.2574639263511576</v>
      </c>
      <c r="AC609" s="59">
        <f t="shared" si="69"/>
        <v>2.073487813564324</v>
      </c>
      <c r="AD609" s="59">
        <f t="shared" si="70"/>
        <v>1.904505167419885</v>
      </c>
    </row>
    <row r="610" spans="1:30" x14ac:dyDescent="0.25">
      <c r="A610" s="52" t="s">
        <v>431</v>
      </c>
      <c r="B610" s="53">
        <v>38704</v>
      </c>
      <c r="C610" s="54">
        <v>4301332738</v>
      </c>
      <c r="D610" s="55">
        <v>334</v>
      </c>
      <c r="E610" s="55">
        <v>2154</v>
      </c>
      <c r="F610" s="55" t="s">
        <v>18</v>
      </c>
      <c r="G610" s="55" t="s">
        <v>32</v>
      </c>
      <c r="H610" s="55">
        <v>40.0307099999999</v>
      </c>
      <c r="I610" s="56">
        <v>-110.54533000000001</v>
      </c>
      <c r="J610" s="54">
        <v>2154</v>
      </c>
      <c r="K610" s="55">
        <v>365</v>
      </c>
      <c r="L610" s="55">
        <v>730</v>
      </c>
      <c r="M610" s="55">
        <v>1095</v>
      </c>
      <c r="N610" s="55">
        <v>1460</v>
      </c>
      <c r="O610" s="55">
        <v>1825</v>
      </c>
      <c r="P610" s="55">
        <v>2190</v>
      </c>
      <c r="Q610" s="57">
        <v>2.3290384453705478E-4</v>
      </c>
      <c r="R610" s="58">
        <v>1978.4558673487322</v>
      </c>
      <c r="S610" s="58">
        <v>1817.2180218415156</v>
      </c>
      <c r="T610" s="58">
        <v>1669.1205466871882</v>
      </c>
      <c r="U610" s="58">
        <v>1533.0925435959105</v>
      </c>
      <c r="V610" s="58">
        <v>1408.1503890742438</v>
      </c>
      <c r="W610" s="60">
        <v>1293.3906218074922</v>
      </c>
      <c r="X610" s="59">
        <f t="shared" si="64"/>
        <v>3.1761677759999998</v>
      </c>
      <c r="Y610" s="59">
        <f t="shared" si="65"/>
        <v>2.9173202284638688</v>
      </c>
      <c r="Z610" s="59">
        <f t="shared" si="66"/>
        <v>2.6795679307982758</v>
      </c>
      <c r="AA610" s="59">
        <f t="shared" si="67"/>
        <v>2.4611916873943129</v>
      </c>
      <c r="AB610" s="59">
        <f t="shared" si="68"/>
        <v>2.2606124116040882</v>
      </c>
      <c r="AC610" s="59">
        <f t="shared" si="69"/>
        <v>2.0763797073070918</v>
      </c>
      <c r="AD610" s="59">
        <f t="shared" si="70"/>
        <v>1.9071613810425065</v>
      </c>
    </row>
    <row r="611" spans="1:30" x14ac:dyDescent="0.25">
      <c r="A611" s="52" t="s">
        <v>221</v>
      </c>
      <c r="B611" s="53">
        <v>32999</v>
      </c>
      <c r="C611" s="54">
        <v>4301331257</v>
      </c>
      <c r="D611" s="55">
        <v>355</v>
      </c>
      <c r="E611" s="55">
        <v>2161</v>
      </c>
      <c r="F611" s="55" t="s">
        <v>18</v>
      </c>
      <c r="G611" s="55" t="s">
        <v>32</v>
      </c>
      <c r="H611" s="55">
        <v>40.3331599999999</v>
      </c>
      <c r="I611" s="56">
        <v>-110.40123</v>
      </c>
      <c r="J611" s="54">
        <v>2161</v>
      </c>
      <c r="K611" s="55">
        <v>365</v>
      </c>
      <c r="L611" s="55">
        <v>730</v>
      </c>
      <c r="M611" s="55">
        <v>1095</v>
      </c>
      <c r="N611" s="55">
        <v>1460</v>
      </c>
      <c r="O611" s="55">
        <v>1825</v>
      </c>
      <c r="P611" s="55">
        <v>2190</v>
      </c>
      <c r="Q611" s="57">
        <v>2.3290384453705478E-4</v>
      </c>
      <c r="R611" s="58">
        <v>1984.8853896660216</v>
      </c>
      <c r="S611" s="58">
        <v>1823.1235585884472</v>
      </c>
      <c r="T611" s="58">
        <v>1674.5448010171838</v>
      </c>
      <c r="U611" s="58">
        <v>1538.0747384915333</v>
      </c>
      <c r="V611" s="58">
        <v>1412.7265509700283</v>
      </c>
      <c r="W611" s="60">
        <v>1297.5938410984172</v>
      </c>
      <c r="X611" s="59">
        <f t="shared" si="64"/>
        <v>3.1864895839999998</v>
      </c>
      <c r="Y611" s="59">
        <f t="shared" si="65"/>
        <v>2.926800842019694</v>
      </c>
      <c r="Z611" s="59">
        <f t="shared" si="66"/>
        <v>2.6882759045752431</v>
      </c>
      <c r="AA611" s="59">
        <f t="shared" si="67"/>
        <v>2.469189989071082</v>
      </c>
      <c r="AB611" s="59">
        <f t="shared" si="68"/>
        <v>2.2679588771942591</v>
      </c>
      <c r="AC611" s="59">
        <f t="shared" si="69"/>
        <v>2.0831274593735492</v>
      </c>
      <c r="AD611" s="59">
        <f t="shared" si="70"/>
        <v>1.9133592128286245</v>
      </c>
    </row>
    <row r="612" spans="1:30" x14ac:dyDescent="0.25">
      <c r="A612" s="52" t="s">
        <v>838</v>
      </c>
      <c r="B612" s="53">
        <v>40086</v>
      </c>
      <c r="C612" s="54">
        <v>4301350010</v>
      </c>
      <c r="D612" s="55">
        <v>364</v>
      </c>
      <c r="E612" s="55">
        <v>2167</v>
      </c>
      <c r="F612" s="55" t="s">
        <v>18</v>
      </c>
      <c r="G612" s="55" t="s">
        <v>32</v>
      </c>
      <c r="H612" s="55">
        <v>40.124670000000002</v>
      </c>
      <c r="I612" s="56">
        <v>-110.03185000000001</v>
      </c>
      <c r="J612" s="54">
        <v>2167</v>
      </c>
      <c r="K612" s="55">
        <v>365</v>
      </c>
      <c r="L612" s="55">
        <v>730</v>
      </c>
      <c r="M612" s="55">
        <v>1095</v>
      </c>
      <c r="N612" s="55">
        <v>1460</v>
      </c>
      <c r="O612" s="55">
        <v>1825</v>
      </c>
      <c r="P612" s="55">
        <v>2190</v>
      </c>
      <c r="Q612" s="57">
        <v>2.3290384453705478E-4</v>
      </c>
      <c r="R612" s="58">
        <v>1990.3964087951267</v>
      </c>
      <c r="S612" s="58">
        <v>1828.1854472286743</v>
      </c>
      <c r="T612" s="58">
        <v>1679.1941618714654</v>
      </c>
      <c r="U612" s="58">
        <v>1542.3451912592097</v>
      </c>
      <c r="V612" s="58">
        <v>1416.6489754521292</v>
      </c>
      <c r="W612" s="60">
        <v>1301.1966004906385</v>
      </c>
      <c r="X612" s="59">
        <f t="shared" si="64"/>
        <v>3.1953368479999997</v>
      </c>
      <c r="Y612" s="59">
        <f t="shared" si="65"/>
        <v>2.9349270822104012</v>
      </c>
      <c r="Z612" s="59">
        <f t="shared" si="66"/>
        <v>2.695739882098358</v>
      </c>
      <c r="AA612" s="59">
        <f t="shared" si="67"/>
        <v>2.476045676222598</v>
      </c>
      <c r="AB612" s="59">
        <f t="shared" si="68"/>
        <v>2.27425584770012</v>
      </c>
      <c r="AC612" s="59">
        <f t="shared" si="69"/>
        <v>2.0889112468590842</v>
      </c>
      <c r="AD612" s="59">
        <f t="shared" si="70"/>
        <v>1.9186716400738679</v>
      </c>
    </row>
    <row r="613" spans="1:30" x14ac:dyDescent="0.25">
      <c r="A613" s="52" t="s">
        <v>1652</v>
      </c>
      <c r="B613" s="53">
        <v>41205</v>
      </c>
      <c r="C613" s="54">
        <v>4301350859</v>
      </c>
      <c r="D613" s="55">
        <v>71</v>
      </c>
      <c r="E613" s="55">
        <v>2168</v>
      </c>
      <c r="F613" s="55" t="s">
        <v>18</v>
      </c>
      <c r="G613" s="55" t="s">
        <v>32</v>
      </c>
      <c r="H613" s="55">
        <v>40.199550000000002</v>
      </c>
      <c r="I613" s="56">
        <v>-110.68083</v>
      </c>
      <c r="J613" s="54">
        <v>2168</v>
      </c>
      <c r="K613" s="55">
        <v>365</v>
      </c>
      <c r="L613" s="55">
        <v>730</v>
      </c>
      <c r="M613" s="55">
        <v>1095</v>
      </c>
      <c r="N613" s="55">
        <v>1460</v>
      </c>
      <c r="O613" s="55">
        <v>1825</v>
      </c>
      <c r="P613" s="55">
        <v>2190</v>
      </c>
      <c r="Q613" s="57">
        <v>2.3290384453705478E-4</v>
      </c>
      <c r="R613" s="58">
        <v>1991.3149119833108</v>
      </c>
      <c r="S613" s="58">
        <v>1829.0290953353788</v>
      </c>
      <c r="T613" s="58">
        <v>1679.9690553471792</v>
      </c>
      <c r="U613" s="58">
        <v>1543.0569333871561</v>
      </c>
      <c r="V613" s="58">
        <v>1417.3027128658127</v>
      </c>
      <c r="W613" s="60">
        <v>1301.7970603893421</v>
      </c>
      <c r="X613" s="59">
        <f t="shared" si="64"/>
        <v>3.1968113919999999</v>
      </c>
      <c r="Y613" s="59">
        <f t="shared" si="65"/>
        <v>2.9362814555755188</v>
      </c>
      <c r="Z613" s="59">
        <f t="shared" si="66"/>
        <v>2.6969838783522104</v>
      </c>
      <c r="AA613" s="59">
        <f t="shared" si="67"/>
        <v>2.4771882907478511</v>
      </c>
      <c r="AB613" s="59">
        <f t="shared" si="68"/>
        <v>2.2753053427844305</v>
      </c>
      <c r="AC613" s="59">
        <f t="shared" si="69"/>
        <v>2.089875211440007</v>
      </c>
      <c r="AD613" s="59">
        <f t="shared" si="70"/>
        <v>1.9195570446147419</v>
      </c>
    </row>
    <row r="614" spans="1:30" x14ac:dyDescent="0.25">
      <c r="A614" s="52" t="s">
        <v>1163</v>
      </c>
      <c r="B614" s="53">
        <v>40549</v>
      </c>
      <c r="C614" s="54">
        <v>4301334184</v>
      </c>
      <c r="D614" s="55">
        <v>366</v>
      </c>
      <c r="E614" s="55">
        <v>2170</v>
      </c>
      <c r="F614" s="55" t="s">
        <v>18</v>
      </c>
      <c r="G614" s="55" t="s">
        <v>32</v>
      </c>
      <c r="H614" s="55">
        <v>40.087119999999899</v>
      </c>
      <c r="I614" s="56">
        <v>-110.16038</v>
      </c>
      <c r="J614" s="54">
        <v>2170</v>
      </c>
      <c r="K614" s="55">
        <v>365</v>
      </c>
      <c r="L614" s="55">
        <v>730</v>
      </c>
      <c r="M614" s="55">
        <v>1095</v>
      </c>
      <c r="N614" s="55">
        <v>1460</v>
      </c>
      <c r="O614" s="55">
        <v>1825</v>
      </c>
      <c r="P614" s="55">
        <v>2190</v>
      </c>
      <c r="Q614" s="57">
        <v>2.3290384453705478E-4</v>
      </c>
      <c r="R614" s="58">
        <v>1993.1519183596793</v>
      </c>
      <c r="S614" s="58">
        <v>1830.7163915487879</v>
      </c>
      <c r="T614" s="58">
        <v>1681.5188422986064</v>
      </c>
      <c r="U614" s="58">
        <v>1544.4804176430482</v>
      </c>
      <c r="V614" s="58">
        <v>1418.6101876931796</v>
      </c>
      <c r="W614" s="60">
        <v>1302.9979801867491</v>
      </c>
      <c r="X614" s="59">
        <f t="shared" si="64"/>
        <v>3.1997604799999997</v>
      </c>
      <c r="Y614" s="59">
        <f t="shared" si="65"/>
        <v>2.9389902023057548</v>
      </c>
      <c r="Z614" s="59">
        <f t="shared" si="66"/>
        <v>2.6994718708599157</v>
      </c>
      <c r="AA614" s="59">
        <f t="shared" si="67"/>
        <v>2.479473519798356</v>
      </c>
      <c r="AB614" s="59">
        <f t="shared" si="68"/>
        <v>2.2774043329530507</v>
      </c>
      <c r="AC614" s="59">
        <f t="shared" si="69"/>
        <v>2.0918031406018516</v>
      </c>
      <c r="AD614" s="59">
        <f t="shared" si="70"/>
        <v>1.9213278536964897</v>
      </c>
    </row>
    <row r="615" spans="1:30" x14ac:dyDescent="0.25">
      <c r="A615" s="52" t="s">
        <v>652</v>
      </c>
      <c r="B615" s="53">
        <v>39504</v>
      </c>
      <c r="C615" s="54">
        <v>4301333004</v>
      </c>
      <c r="D615" s="55">
        <v>362</v>
      </c>
      <c r="E615" s="55">
        <v>2172</v>
      </c>
      <c r="F615" s="55" t="s">
        <v>18</v>
      </c>
      <c r="G615" s="55" t="s">
        <v>32</v>
      </c>
      <c r="H615" s="55">
        <v>40.022410000000001</v>
      </c>
      <c r="I615" s="56">
        <v>-110.07476</v>
      </c>
      <c r="J615" s="54">
        <v>2172</v>
      </c>
      <c r="K615" s="55">
        <v>365</v>
      </c>
      <c r="L615" s="55">
        <v>730</v>
      </c>
      <c r="M615" s="55">
        <v>1095</v>
      </c>
      <c r="N615" s="55">
        <v>1460</v>
      </c>
      <c r="O615" s="55">
        <v>1825</v>
      </c>
      <c r="P615" s="55">
        <v>2190</v>
      </c>
      <c r="Q615" s="57">
        <v>2.3290384453705478E-4</v>
      </c>
      <c r="R615" s="58">
        <v>1994.9889247360477</v>
      </c>
      <c r="S615" s="58">
        <v>1832.4036877621968</v>
      </c>
      <c r="T615" s="58">
        <v>1683.0686292500338</v>
      </c>
      <c r="U615" s="58">
        <v>1545.9039018989404</v>
      </c>
      <c r="V615" s="58">
        <v>1419.9176625205466</v>
      </c>
      <c r="W615" s="60">
        <v>1304.1988999841565</v>
      </c>
      <c r="X615" s="59">
        <f t="shared" si="64"/>
        <v>3.202709568</v>
      </c>
      <c r="Y615" s="59">
        <f t="shared" si="65"/>
        <v>2.9416989490359904</v>
      </c>
      <c r="Z615" s="59">
        <f t="shared" si="66"/>
        <v>2.7019598633676205</v>
      </c>
      <c r="AA615" s="59">
        <f t="shared" si="67"/>
        <v>2.4817587488488617</v>
      </c>
      <c r="AB615" s="59">
        <f t="shared" si="68"/>
        <v>2.2795033231216713</v>
      </c>
      <c r="AC615" s="59">
        <f t="shared" si="69"/>
        <v>2.0937310697636966</v>
      </c>
      <c r="AD615" s="59">
        <f t="shared" si="70"/>
        <v>1.923098662778238</v>
      </c>
    </row>
    <row r="616" spans="1:30" x14ac:dyDescent="0.25">
      <c r="A616" s="52" t="s">
        <v>818</v>
      </c>
      <c r="B616" s="53">
        <v>40025</v>
      </c>
      <c r="C616" s="54">
        <v>4301333424</v>
      </c>
      <c r="D616" s="55">
        <v>366</v>
      </c>
      <c r="E616" s="55">
        <v>2172</v>
      </c>
      <c r="F616" s="55" t="s">
        <v>18</v>
      </c>
      <c r="G616" s="55" t="s">
        <v>32</v>
      </c>
      <c r="H616" s="55">
        <v>40.00723</v>
      </c>
      <c r="I616" s="56">
        <v>-110.141409999999</v>
      </c>
      <c r="J616" s="54">
        <v>2172</v>
      </c>
      <c r="K616" s="55">
        <v>365</v>
      </c>
      <c r="L616" s="55">
        <v>730</v>
      </c>
      <c r="M616" s="55">
        <v>1095</v>
      </c>
      <c r="N616" s="55">
        <v>1460</v>
      </c>
      <c r="O616" s="55">
        <v>1825</v>
      </c>
      <c r="P616" s="55">
        <v>2190</v>
      </c>
      <c r="Q616" s="57">
        <v>2.3290384453705478E-4</v>
      </c>
      <c r="R616" s="58">
        <v>1994.9889247360477</v>
      </c>
      <c r="S616" s="58">
        <v>1832.4036877621968</v>
      </c>
      <c r="T616" s="58">
        <v>1683.0686292500338</v>
      </c>
      <c r="U616" s="58">
        <v>1545.9039018989404</v>
      </c>
      <c r="V616" s="58">
        <v>1419.9176625205466</v>
      </c>
      <c r="W616" s="60">
        <v>1304.1988999841565</v>
      </c>
      <c r="X616" s="59">
        <f t="shared" si="64"/>
        <v>3.202709568</v>
      </c>
      <c r="Y616" s="59">
        <f t="shared" si="65"/>
        <v>2.9416989490359904</v>
      </c>
      <c r="Z616" s="59">
        <f t="shared" si="66"/>
        <v>2.7019598633676205</v>
      </c>
      <c r="AA616" s="59">
        <f t="shared" si="67"/>
        <v>2.4817587488488617</v>
      </c>
      <c r="AB616" s="59">
        <f t="shared" si="68"/>
        <v>2.2795033231216713</v>
      </c>
      <c r="AC616" s="59">
        <f t="shared" si="69"/>
        <v>2.0937310697636966</v>
      </c>
      <c r="AD616" s="59">
        <f t="shared" si="70"/>
        <v>1.923098662778238</v>
      </c>
    </row>
    <row r="617" spans="1:30" x14ac:dyDescent="0.25">
      <c r="A617" s="52" t="s">
        <v>380</v>
      </c>
      <c r="B617" s="53">
        <v>38268</v>
      </c>
      <c r="C617" s="54">
        <v>4301331069</v>
      </c>
      <c r="D617" s="55">
        <v>366</v>
      </c>
      <c r="E617" s="55">
        <v>2188</v>
      </c>
      <c r="F617" s="55" t="s">
        <v>18</v>
      </c>
      <c r="G617" s="55" t="s">
        <v>32</v>
      </c>
      <c r="H617" s="55">
        <v>40.114559999999898</v>
      </c>
      <c r="I617" s="56">
        <v>-110.00427000000001</v>
      </c>
      <c r="J617" s="54">
        <v>2188</v>
      </c>
      <c r="K617" s="55">
        <v>365</v>
      </c>
      <c r="L617" s="55">
        <v>730</v>
      </c>
      <c r="M617" s="55">
        <v>1095</v>
      </c>
      <c r="N617" s="55">
        <v>1460</v>
      </c>
      <c r="O617" s="55">
        <v>1825</v>
      </c>
      <c r="P617" s="55">
        <v>2190</v>
      </c>
      <c r="Q617" s="57">
        <v>2.3290384453705478E-4</v>
      </c>
      <c r="R617" s="58">
        <v>2009.6849757469945</v>
      </c>
      <c r="S617" s="58">
        <v>1845.9020574694689</v>
      </c>
      <c r="T617" s="58">
        <v>1695.4669248614521</v>
      </c>
      <c r="U617" s="58">
        <v>1557.2917759460781</v>
      </c>
      <c r="V617" s="58">
        <v>1430.3774611394824</v>
      </c>
      <c r="W617" s="60">
        <v>1313.8062583634135</v>
      </c>
      <c r="X617" s="59">
        <f t="shared" si="64"/>
        <v>3.2263022719999999</v>
      </c>
      <c r="Y617" s="59">
        <f t="shared" si="65"/>
        <v>2.9633689228778763</v>
      </c>
      <c r="Z617" s="59">
        <f t="shared" si="66"/>
        <v>2.7218638034292604</v>
      </c>
      <c r="AA617" s="59">
        <f t="shared" si="67"/>
        <v>2.5000405812529047</v>
      </c>
      <c r="AB617" s="59">
        <f t="shared" si="68"/>
        <v>2.2962952444706337</v>
      </c>
      <c r="AC617" s="59">
        <f t="shared" si="69"/>
        <v>2.1091545030584569</v>
      </c>
      <c r="AD617" s="59">
        <f t="shared" si="70"/>
        <v>1.937265135432221</v>
      </c>
    </row>
    <row r="618" spans="1:30" x14ac:dyDescent="0.25">
      <c r="A618" s="52" t="s">
        <v>812</v>
      </c>
      <c r="B618" s="53">
        <v>40011</v>
      </c>
      <c r="C618" s="54">
        <v>4301333409</v>
      </c>
      <c r="D618" s="55">
        <v>364</v>
      </c>
      <c r="E618" s="55">
        <v>2195</v>
      </c>
      <c r="F618" s="55" t="s">
        <v>18</v>
      </c>
      <c r="G618" s="55" t="s">
        <v>32</v>
      </c>
      <c r="H618" s="55">
        <v>40.007100000000001</v>
      </c>
      <c r="I618" s="56">
        <v>-110.1221</v>
      </c>
      <c r="J618" s="54">
        <v>2195</v>
      </c>
      <c r="K618" s="55">
        <v>365</v>
      </c>
      <c r="L618" s="55">
        <v>730</v>
      </c>
      <c r="M618" s="55">
        <v>1095</v>
      </c>
      <c r="N618" s="55">
        <v>1460</v>
      </c>
      <c r="O618" s="55">
        <v>1825</v>
      </c>
      <c r="P618" s="55">
        <v>2190</v>
      </c>
      <c r="Q618" s="57">
        <v>2.3290384453705478E-4</v>
      </c>
      <c r="R618" s="58">
        <v>2016.1144980642839</v>
      </c>
      <c r="S618" s="58">
        <v>1851.8075942164005</v>
      </c>
      <c r="T618" s="58">
        <v>1700.8911791914475</v>
      </c>
      <c r="U618" s="58">
        <v>1562.2739708417007</v>
      </c>
      <c r="V618" s="58">
        <v>1434.9536230352669</v>
      </c>
      <c r="W618" s="60">
        <v>1318.0094776543385</v>
      </c>
      <c r="X618" s="59">
        <f t="shared" si="64"/>
        <v>3.2366240799999999</v>
      </c>
      <c r="Y618" s="59">
        <f t="shared" si="65"/>
        <v>2.9728495364337015</v>
      </c>
      <c r="Z618" s="59">
        <f t="shared" si="66"/>
        <v>2.7305717772062281</v>
      </c>
      <c r="AA618" s="59">
        <f t="shared" si="67"/>
        <v>2.5080388829296738</v>
      </c>
      <c r="AB618" s="59">
        <f t="shared" si="68"/>
        <v>2.3036417100608046</v>
      </c>
      <c r="AC618" s="59">
        <f t="shared" si="69"/>
        <v>2.1159022551249147</v>
      </c>
      <c r="AD618" s="59">
        <f t="shared" si="70"/>
        <v>1.9434629672183388</v>
      </c>
    </row>
    <row r="619" spans="1:30" x14ac:dyDescent="0.25">
      <c r="A619" s="52" t="s">
        <v>929</v>
      </c>
      <c r="B619" s="53">
        <v>40289</v>
      </c>
      <c r="C619" s="54">
        <v>4301350203</v>
      </c>
      <c r="D619" s="55">
        <v>358</v>
      </c>
      <c r="E619" s="55">
        <v>2196</v>
      </c>
      <c r="F619" s="55" t="s">
        <v>18</v>
      </c>
      <c r="G619" s="55" t="s">
        <v>32</v>
      </c>
      <c r="H619" s="55">
        <v>40.125909999999898</v>
      </c>
      <c r="I619" s="56">
        <v>-109.99975000000001</v>
      </c>
      <c r="J619" s="54">
        <v>2196</v>
      </c>
      <c r="K619" s="55">
        <v>365</v>
      </c>
      <c r="L619" s="55">
        <v>730</v>
      </c>
      <c r="M619" s="55">
        <v>1095</v>
      </c>
      <c r="N619" s="55">
        <v>1460</v>
      </c>
      <c r="O619" s="55">
        <v>1825</v>
      </c>
      <c r="P619" s="55">
        <v>2190</v>
      </c>
      <c r="Q619" s="57">
        <v>2.3290384453705478E-4</v>
      </c>
      <c r="R619" s="58">
        <v>2017.033001252468</v>
      </c>
      <c r="S619" s="58">
        <v>1852.6512423231052</v>
      </c>
      <c r="T619" s="58">
        <v>1701.6660726671612</v>
      </c>
      <c r="U619" s="58">
        <v>1562.9857129696468</v>
      </c>
      <c r="V619" s="58">
        <v>1435.6073604489504</v>
      </c>
      <c r="W619" s="60">
        <v>1318.6099375530421</v>
      </c>
      <c r="X619" s="59">
        <f t="shared" si="64"/>
        <v>3.238098624</v>
      </c>
      <c r="Y619" s="59">
        <f t="shared" si="65"/>
        <v>2.9742039097988191</v>
      </c>
      <c r="Z619" s="59">
        <f t="shared" si="66"/>
        <v>2.7318157734600805</v>
      </c>
      <c r="AA619" s="59">
        <f t="shared" si="67"/>
        <v>2.5091814974549265</v>
      </c>
      <c r="AB619" s="59">
        <f t="shared" si="68"/>
        <v>2.3046912051451147</v>
      </c>
      <c r="AC619" s="59">
        <f t="shared" si="69"/>
        <v>2.116866219705837</v>
      </c>
      <c r="AD619" s="59">
        <f t="shared" si="70"/>
        <v>1.9443483717592127</v>
      </c>
    </row>
    <row r="620" spans="1:30" x14ac:dyDescent="0.25">
      <c r="A620" s="52" t="s">
        <v>1203</v>
      </c>
      <c r="B620" s="53">
        <v>40592</v>
      </c>
      <c r="C620" s="54">
        <v>4301350284</v>
      </c>
      <c r="D620" s="55">
        <v>364</v>
      </c>
      <c r="E620" s="55">
        <v>2198</v>
      </c>
      <c r="F620" s="55" t="s">
        <v>18</v>
      </c>
      <c r="G620" s="55" t="s">
        <v>32</v>
      </c>
      <c r="H620" s="55">
        <v>40.090330000000002</v>
      </c>
      <c r="I620" s="56">
        <v>-110.06957</v>
      </c>
      <c r="J620" s="54">
        <v>2198</v>
      </c>
      <c r="K620" s="55">
        <v>365</v>
      </c>
      <c r="L620" s="55">
        <v>730</v>
      </c>
      <c r="M620" s="55">
        <v>1095</v>
      </c>
      <c r="N620" s="55">
        <v>1460</v>
      </c>
      <c r="O620" s="55">
        <v>1825</v>
      </c>
      <c r="P620" s="55">
        <v>2190</v>
      </c>
      <c r="Q620" s="57">
        <v>2.3290384453705478E-4</v>
      </c>
      <c r="R620" s="58">
        <v>2018.8700076288364</v>
      </c>
      <c r="S620" s="58">
        <v>1854.3385385365141</v>
      </c>
      <c r="T620" s="58">
        <v>1703.2158596185884</v>
      </c>
      <c r="U620" s="58">
        <v>1564.4091972255392</v>
      </c>
      <c r="V620" s="58">
        <v>1436.9148352763175</v>
      </c>
      <c r="W620" s="60">
        <v>1319.8108573504492</v>
      </c>
      <c r="X620" s="59">
        <f t="shared" si="64"/>
        <v>3.2410477119999999</v>
      </c>
      <c r="Y620" s="59">
        <f t="shared" si="65"/>
        <v>2.9769126565290547</v>
      </c>
      <c r="Z620" s="59">
        <f t="shared" si="66"/>
        <v>2.7343037659677853</v>
      </c>
      <c r="AA620" s="59">
        <f t="shared" si="67"/>
        <v>2.5114667265054318</v>
      </c>
      <c r="AB620" s="59">
        <f t="shared" si="68"/>
        <v>2.3067901953137353</v>
      </c>
      <c r="AC620" s="59">
        <f t="shared" si="69"/>
        <v>2.118794148867682</v>
      </c>
      <c r="AD620" s="59">
        <f t="shared" si="70"/>
        <v>1.9461191808409606</v>
      </c>
    </row>
    <row r="621" spans="1:30" x14ac:dyDescent="0.25">
      <c r="A621" s="52" t="s">
        <v>536</v>
      </c>
      <c r="B621" s="53">
        <v>39214</v>
      </c>
      <c r="C621" s="54">
        <v>4304738501</v>
      </c>
      <c r="D621" s="55">
        <v>362</v>
      </c>
      <c r="E621" s="55">
        <v>2199</v>
      </c>
      <c r="F621" s="55" t="s">
        <v>18</v>
      </c>
      <c r="G621" s="55" t="s">
        <v>19</v>
      </c>
      <c r="H621" s="55">
        <v>40.187669999999898</v>
      </c>
      <c r="I621" s="56">
        <v>-109.81374</v>
      </c>
      <c r="J621" s="54">
        <v>2199</v>
      </c>
      <c r="K621" s="55">
        <v>365</v>
      </c>
      <c r="L621" s="55">
        <v>730</v>
      </c>
      <c r="M621" s="55">
        <v>1095</v>
      </c>
      <c r="N621" s="55">
        <v>1460</v>
      </c>
      <c r="O621" s="55">
        <v>1825</v>
      </c>
      <c r="P621" s="55">
        <v>2190</v>
      </c>
      <c r="Q621" s="57">
        <v>2.3290384453705478E-4</v>
      </c>
      <c r="R621" s="58">
        <v>2019.7885108170206</v>
      </c>
      <c r="S621" s="58">
        <v>1855.1821866432185</v>
      </c>
      <c r="T621" s="58">
        <v>1703.9907530943021</v>
      </c>
      <c r="U621" s="58">
        <v>1565.1209393534853</v>
      </c>
      <c r="V621" s="58">
        <v>1437.568572690001</v>
      </c>
      <c r="W621" s="60">
        <v>1320.4113172491527</v>
      </c>
      <c r="X621" s="59">
        <f t="shared" si="64"/>
        <v>3.242522256</v>
      </c>
      <c r="Y621" s="59">
        <f t="shared" si="65"/>
        <v>2.9782670298941727</v>
      </c>
      <c r="Z621" s="59">
        <f t="shared" si="66"/>
        <v>2.7355477622216378</v>
      </c>
      <c r="AA621" s="59">
        <f t="shared" si="67"/>
        <v>2.5126093410306845</v>
      </c>
      <c r="AB621" s="59">
        <f t="shared" si="68"/>
        <v>2.3078396903980454</v>
      </c>
      <c r="AC621" s="59">
        <f t="shared" si="69"/>
        <v>2.1197581134486048</v>
      </c>
      <c r="AD621" s="59">
        <f t="shared" si="70"/>
        <v>1.9470045853818345</v>
      </c>
    </row>
    <row r="622" spans="1:30" x14ac:dyDescent="0.25">
      <c r="A622" s="52" t="s">
        <v>830</v>
      </c>
      <c r="B622" s="53">
        <v>40071</v>
      </c>
      <c r="C622" s="54">
        <v>4301334259</v>
      </c>
      <c r="D622" s="55">
        <v>360</v>
      </c>
      <c r="E622" s="55">
        <v>2200</v>
      </c>
      <c r="F622" s="55" t="s">
        <v>18</v>
      </c>
      <c r="G622" s="55" t="s">
        <v>32</v>
      </c>
      <c r="H622" s="55">
        <v>40.115490000000001</v>
      </c>
      <c r="I622" s="56">
        <v>-109.99018</v>
      </c>
      <c r="J622" s="54">
        <v>2200</v>
      </c>
      <c r="K622" s="55">
        <v>365</v>
      </c>
      <c r="L622" s="55">
        <v>730</v>
      </c>
      <c r="M622" s="55">
        <v>1095</v>
      </c>
      <c r="N622" s="55">
        <v>1460</v>
      </c>
      <c r="O622" s="55">
        <v>1825</v>
      </c>
      <c r="P622" s="55">
        <v>2190</v>
      </c>
      <c r="Q622" s="57">
        <v>2.3290384453705478E-4</v>
      </c>
      <c r="R622" s="58">
        <v>2020.7070140052047</v>
      </c>
      <c r="S622" s="58">
        <v>1856.0258347499232</v>
      </c>
      <c r="T622" s="58">
        <v>1704.7656465700159</v>
      </c>
      <c r="U622" s="58">
        <v>1565.8326814814313</v>
      </c>
      <c r="V622" s="58">
        <v>1438.2223101036843</v>
      </c>
      <c r="W622" s="60">
        <v>1321.0117771478565</v>
      </c>
      <c r="X622" s="59">
        <f t="shared" si="64"/>
        <v>3.2439967999999997</v>
      </c>
      <c r="Y622" s="59">
        <f t="shared" si="65"/>
        <v>2.9796214032592903</v>
      </c>
      <c r="Z622" s="59">
        <f t="shared" si="66"/>
        <v>2.7367917584754906</v>
      </c>
      <c r="AA622" s="59">
        <f t="shared" si="67"/>
        <v>2.5137519555559376</v>
      </c>
      <c r="AB622" s="59">
        <f t="shared" si="68"/>
        <v>2.3088891854823554</v>
      </c>
      <c r="AC622" s="59">
        <f t="shared" si="69"/>
        <v>2.1207220780295271</v>
      </c>
      <c r="AD622" s="59">
        <f t="shared" si="70"/>
        <v>1.9478899899227089</v>
      </c>
    </row>
    <row r="623" spans="1:30" x14ac:dyDescent="0.25">
      <c r="A623" s="52" t="s">
        <v>391</v>
      </c>
      <c r="B623" s="53">
        <v>38435</v>
      </c>
      <c r="C623" s="54">
        <v>4301332462</v>
      </c>
      <c r="D623" s="55">
        <v>365</v>
      </c>
      <c r="E623" s="55">
        <v>2202</v>
      </c>
      <c r="F623" s="55" t="s">
        <v>18</v>
      </c>
      <c r="G623" s="55" t="s">
        <v>32</v>
      </c>
      <c r="H623" s="55">
        <v>40.036290000000001</v>
      </c>
      <c r="I623" s="56">
        <v>-110.17786</v>
      </c>
      <c r="J623" s="54">
        <v>2202</v>
      </c>
      <c r="K623" s="55">
        <v>365</v>
      </c>
      <c r="L623" s="55">
        <v>730</v>
      </c>
      <c r="M623" s="55">
        <v>1095</v>
      </c>
      <c r="N623" s="55">
        <v>1460</v>
      </c>
      <c r="O623" s="55">
        <v>1825</v>
      </c>
      <c r="P623" s="55">
        <v>2190</v>
      </c>
      <c r="Q623" s="57">
        <v>2.3290384453705478E-4</v>
      </c>
      <c r="R623" s="58">
        <v>2022.5440203815731</v>
      </c>
      <c r="S623" s="58">
        <v>1857.7131309633321</v>
      </c>
      <c r="T623" s="58">
        <v>1706.3154335214431</v>
      </c>
      <c r="U623" s="58">
        <v>1567.2561657373235</v>
      </c>
      <c r="V623" s="58">
        <v>1439.5297849310514</v>
      </c>
      <c r="W623" s="60">
        <v>1322.2126969452636</v>
      </c>
      <c r="X623" s="59">
        <f t="shared" si="64"/>
        <v>3.2469458879999999</v>
      </c>
      <c r="Y623" s="59">
        <f t="shared" si="65"/>
        <v>2.9823301499895263</v>
      </c>
      <c r="Z623" s="59">
        <f t="shared" si="66"/>
        <v>2.7392797509831954</v>
      </c>
      <c r="AA623" s="59">
        <f t="shared" si="67"/>
        <v>2.5160371846064429</v>
      </c>
      <c r="AB623" s="59">
        <f t="shared" si="68"/>
        <v>2.310988175650976</v>
      </c>
      <c r="AC623" s="59">
        <f t="shared" si="69"/>
        <v>2.1226500071913721</v>
      </c>
      <c r="AD623" s="59">
        <f t="shared" si="70"/>
        <v>1.9496607990044568</v>
      </c>
    </row>
    <row r="624" spans="1:30" x14ac:dyDescent="0.25">
      <c r="A624" s="52" t="s">
        <v>1490</v>
      </c>
      <c r="B624" s="53">
        <v>40983</v>
      </c>
      <c r="C624" s="54">
        <v>4301350910</v>
      </c>
      <c r="D624" s="55">
        <v>258</v>
      </c>
      <c r="E624" s="55">
        <v>2203</v>
      </c>
      <c r="F624" s="55" t="s">
        <v>18</v>
      </c>
      <c r="G624" s="55" t="s">
        <v>32</v>
      </c>
      <c r="H624" s="55">
        <v>40.058079999999897</v>
      </c>
      <c r="I624" s="56">
        <v>-110.20149000000001</v>
      </c>
      <c r="J624" s="54">
        <v>2203</v>
      </c>
      <c r="K624" s="55">
        <v>365</v>
      </c>
      <c r="L624" s="55">
        <v>730</v>
      </c>
      <c r="M624" s="55">
        <v>1095</v>
      </c>
      <c r="N624" s="55">
        <v>1460</v>
      </c>
      <c r="O624" s="55">
        <v>1825</v>
      </c>
      <c r="P624" s="55">
        <v>2190</v>
      </c>
      <c r="Q624" s="57">
        <v>2.3290384453705478E-4</v>
      </c>
      <c r="R624" s="58">
        <v>2023.4625235697572</v>
      </c>
      <c r="S624" s="58">
        <v>1858.5567790700366</v>
      </c>
      <c r="T624" s="58">
        <v>1707.0903269971568</v>
      </c>
      <c r="U624" s="58">
        <v>1567.9679078652696</v>
      </c>
      <c r="V624" s="58">
        <v>1440.1835223447349</v>
      </c>
      <c r="W624" s="60">
        <v>1322.8131568439671</v>
      </c>
      <c r="X624" s="59">
        <f t="shared" si="64"/>
        <v>3.2484204320000001</v>
      </c>
      <c r="Y624" s="59">
        <f t="shared" si="65"/>
        <v>2.9836845233546438</v>
      </c>
      <c r="Z624" s="59">
        <f t="shared" si="66"/>
        <v>2.7405237472370478</v>
      </c>
      <c r="AA624" s="59">
        <f t="shared" si="67"/>
        <v>2.5171797991316955</v>
      </c>
      <c r="AB624" s="59">
        <f t="shared" si="68"/>
        <v>2.3120376707352861</v>
      </c>
      <c r="AC624" s="59">
        <f t="shared" si="69"/>
        <v>2.1236139717722948</v>
      </c>
      <c r="AD624" s="59">
        <f t="shared" si="70"/>
        <v>1.9505462035453307</v>
      </c>
    </row>
    <row r="625" spans="1:30" x14ac:dyDescent="0.25">
      <c r="A625" s="52" t="s">
        <v>669</v>
      </c>
      <c r="B625" s="53">
        <v>39544</v>
      </c>
      <c r="C625" s="54">
        <v>4301333344</v>
      </c>
      <c r="D625" s="55">
        <v>270</v>
      </c>
      <c r="E625" s="55">
        <v>2205</v>
      </c>
      <c r="F625" s="55" t="s">
        <v>18</v>
      </c>
      <c r="G625" s="55" t="s">
        <v>32</v>
      </c>
      <c r="H625" s="55">
        <v>40.010939999999898</v>
      </c>
      <c r="I625" s="56">
        <v>-110.065389999999</v>
      </c>
      <c r="J625" s="54">
        <v>2205</v>
      </c>
      <c r="K625" s="55">
        <v>365</v>
      </c>
      <c r="L625" s="55">
        <v>730</v>
      </c>
      <c r="M625" s="55">
        <v>1095</v>
      </c>
      <c r="N625" s="55">
        <v>1460</v>
      </c>
      <c r="O625" s="55">
        <v>1825</v>
      </c>
      <c r="P625" s="55">
        <v>2190</v>
      </c>
      <c r="Q625" s="57">
        <v>2.3290384453705478E-4</v>
      </c>
      <c r="R625" s="58">
        <v>2025.2995299461256</v>
      </c>
      <c r="S625" s="58">
        <v>1860.2440752834457</v>
      </c>
      <c r="T625" s="58">
        <v>1708.640113948584</v>
      </c>
      <c r="U625" s="58">
        <v>1569.3913921211617</v>
      </c>
      <c r="V625" s="58">
        <v>1441.490997172102</v>
      </c>
      <c r="W625" s="60">
        <v>1324.0140766413742</v>
      </c>
      <c r="X625" s="59">
        <f t="shared" si="64"/>
        <v>3.2513695199999999</v>
      </c>
      <c r="Y625" s="59">
        <f t="shared" si="65"/>
        <v>2.9863932700848799</v>
      </c>
      <c r="Z625" s="59">
        <f t="shared" si="66"/>
        <v>2.7430117397447531</v>
      </c>
      <c r="AA625" s="59">
        <f t="shared" si="67"/>
        <v>2.5194650281822009</v>
      </c>
      <c r="AB625" s="59">
        <f t="shared" si="68"/>
        <v>2.3141366609039062</v>
      </c>
      <c r="AC625" s="59">
        <f t="shared" si="69"/>
        <v>2.1255419009341399</v>
      </c>
      <c r="AD625" s="59">
        <f t="shared" si="70"/>
        <v>1.9523170126270784</v>
      </c>
    </row>
    <row r="626" spans="1:30" x14ac:dyDescent="0.25">
      <c r="A626" s="52" t="s">
        <v>816</v>
      </c>
      <c r="B626" s="53">
        <v>40018</v>
      </c>
      <c r="C626" s="54">
        <v>4301333423</v>
      </c>
      <c r="D626" s="55">
        <v>361</v>
      </c>
      <c r="E626" s="55">
        <v>2213</v>
      </c>
      <c r="F626" s="55" t="s">
        <v>18</v>
      </c>
      <c r="G626" s="55" t="s">
        <v>32</v>
      </c>
      <c r="H626" s="55">
        <v>40.007019999999898</v>
      </c>
      <c r="I626" s="56">
        <v>-110.13609</v>
      </c>
      <c r="J626" s="54">
        <v>2213</v>
      </c>
      <c r="K626" s="55">
        <v>365</v>
      </c>
      <c r="L626" s="55">
        <v>730</v>
      </c>
      <c r="M626" s="55">
        <v>1095</v>
      </c>
      <c r="N626" s="55">
        <v>1460</v>
      </c>
      <c r="O626" s="55">
        <v>1825</v>
      </c>
      <c r="P626" s="55">
        <v>2190</v>
      </c>
      <c r="Q626" s="57">
        <v>2.3290384453705478E-4</v>
      </c>
      <c r="R626" s="58">
        <v>2032.6475554515991</v>
      </c>
      <c r="S626" s="58">
        <v>1866.9932601370817</v>
      </c>
      <c r="T626" s="58">
        <v>1714.8392617542931</v>
      </c>
      <c r="U626" s="58">
        <v>1575.0853291447306</v>
      </c>
      <c r="V626" s="58">
        <v>1446.7208964815698</v>
      </c>
      <c r="W626" s="60">
        <v>1328.8177558310028</v>
      </c>
      <c r="X626" s="59">
        <f t="shared" si="64"/>
        <v>3.2631658720000001</v>
      </c>
      <c r="Y626" s="59">
        <f t="shared" si="65"/>
        <v>2.9972282570058226</v>
      </c>
      <c r="Z626" s="59">
        <f t="shared" si="66"/>
        <v>2.7529637097755728</v>
      </c>
      <c r="AA626" s="59">
        <f t="shared" si="67"/>
        <v>2.5286059443842221</v>
      </c>
      <c r="AB626" s="59">
        <f t="shared" si="68"/>
        <v>2.3225326215783877</v>
      </c>
      <c r="AC626" s="59">
        <f t="shared" si="69"/>
        <v>2.1332536175815195</v>
      </c>
      <c r="AD626" s="59">
        <f t="shared" si="70"/>
        <v>1.9594002489540703</v>
      </c>
    </row>
    <row r="627" spans="1:30" x14ac:dyDescent="0.25">
      <c r="A627" s="52" t="s">
        <v>1216</v>
      </c>
      <c r="B627" s="53">
        <v>40606</v>
      </c>
      <c r="C627" s="54">
        <v>4301334134</v>
      </c>
      <c r="D627" s="55">
        <v>175</v>
      </c>
      <c r="E627" s="55">
        <v>2214</v>
      </c>
      <c r="F627" s="55" t="s">
        <v>18</v>
      </c>
      <c r="G627" s="55" t="s">
        <v>32</v>
      </c>
      <c r="H627" s="55">
        <v>40.1956899999999</v>
      </c>
      <c r="I627" s="56">
        <v>-110.59926</v>
      </c>
      <c r="J627" s="54">
        <v>2214</v>
      </c>
      <c r="K627" s="55">
        <v>365</v>
      </c>
      <c r="L627" s="55">
        <v>730</v>
      </c>
      <c r="M627" s="55">
        <v>1095</v>
      </c>
      <c r="N627" s="55">
        <v>1460</v>
      </c>
      <c r="O627" s="55">
        <v>1825</v>
      </c>
      <c r="P627" s="55">
        <v>2190</v>
      </c>
      <c r="Q627" s="57">
        <v>2.3290384453705478E-4</v>
      </c>
      <c r="R627" s="58">
        <v>2033.5660586397833</v>
      </c>
      <c r="S627" s="58">
        <v>1867.8369082437862</v>
      </c>
      <c r="T627" s="58">
        <v>1715.6141552300069</v>
      </c>
      <c r="U627" s="58">
        <v>1575.7970712726767</v>
      </c>
      <c r="V627" s="58">
        <v>1447.3746338952533</v>
      </c>
      <c r="W627" s="60">
        <v>1329.4182157297064</v>
      </c>
      <c r="X627" s="59">
        <f t="shared" si="64"/>
        <v>3.2646404159999998</v>
      </c>
      <c r="Y627" s="59">
        <f t="shared" si="65"/>
        <v>2.9985826303709406</v>
      </c>
      <c r="Z627" s="59">
        <f t="shared" si="66"/>
        <v>2.7542077060294252</v>
      </c>
      <c r="AA627" s="59">
        <f t="shared" si="67"/>
        <v>2.5297485589094753</v>
      </c>
      <c r="AB627" s="59">
        <f t="shared" si="68"/>
        <v>2.3235821166626978</v>
      </c>
      <c r="AC627" s="59">
        <f t="shared" si="69"/>
        <v>2.1342175821624423</v>
      </c>
      <c r="AD627" s="59">
        <f t="shared" si="70"/>
        <v>1.960285653494944</v>
      </c>
    </row>
    <row r="628" spans="1:30" x14ac:dyDescent="0.25">
      <c r="A628" s="52" t="s">
        <v>789</v>
      </c>
      <c r="B628" s="53">
        <v>39959</v>
      </c>
      <c r="C628" s="54">
        <v>4301334233</v>
      </c>
      <c r="D628" s="55">
        <v>325</v>
      </c>
      <c r="E628" s="55">
        <v>2219</v>
      </c>
      <c r="F628" s="55" t="s">
        <v>18</v>
      </c>
      <c r="G628" s="55" t="s">
        <v>32</v>
      </c>
      <c r="H628" s="55">
        <v>40.08032</v>
      </c>
      <c r="I628" s="56">
        <v>-110.17842</v>
      </c>
      <c r="J628" s="54">
        <v>2219</v>
      </c>
      <c r="K628" s="55">
        <v>365</v>
      </c>
      <c r="L628" s="55">
        <v>730</v>
      </c>
      <c r="M628" s="55">
        <v>1095</v>
      </c>
      <c r="N628" s="55">
        <v>1460</v>
      </c>
      <c r="O628" s="55">
        <v>1825</v>
      </c>
      <c r="P628" s="55">
        <v>2190</v>
      </c>
      <c r="Q628" s="57">
        <v>2.3290384453705478E-4</v>
      </c>
      <c r="R628" s="58">
        <v>2038.1585745807042</v>
      </c>
      <c r="S628" s="58">
        <v>1872.0551487773089</v>
      </c>
      <c r="T628" s="58">
        <v>1719.488622608575</v>
      </c>
      <c r="U628" s="58">
        <v>1579.3557819124073</v>
      </c>
      <c r="V628" s="58">
        <v>1450.6433209636707</v>
      </c>
      <c r="W628" s="60">
        <v>1332.4205152232241</v>
      </c>
      <c r="X628" s="59">
        <f t="shared" si="64"/>
        <v>3.272013136</v>
      </c>
      <c r="Y628" s="59">
        <f t="shared" si="65"/>
        <v>3.0053544971965298</v>
      </c>
      <c r="Z628" s="59">
        <f t="shared" si="66"/>
        <v>2.7604276872986881</v>
      </c>
      <c r="AA628" s="59">
        <f t="shared" si="67"/>
        <v>2.5354616315357386</v>
      </c>
      <c r="AB628" s="59">
        <f t="shared" si="68"/>
        <v>2.3288295920842486</v>
      </c>
      <c r="AC628" s="59">
        <f t="shared" si="69"/>
        <v>2.1390374050670546</v>
      </c>
      <c r="AD628" s="59">
        <f t="shared" si="70"/>
        <v>1.9647126761993137</v>
      </c>
    </row>
    <row r="629" spans="1:30" x14ac:dyDescent="0.25">
      <c r="A629" s="52" t="s">
        <v>1212</v>
      </c>
      <c r="B629" s="53">
        <v>40599</v>
      </c>
      <c r="C629" s="54">
        <v>4301350234</v>
      </c>
      <c r="D629" s="55">
        <v>353</v>
      </c>
      <c r="E629" s="55">
        <v>2224</v>
      </c>
      <c r="F629" s="55" t="s">
        <v>18</v>
      </c>
      <c r="G629" s="55" t="s">
        <v>32</v>
      </c>
      <c r="H629" s="55">
        <v>40.097810000000003</v>
      </c>
      <c r="I629" s="56">
        <v>-110.070139999999</v>
      </c>
      <c r="J629" s="54">
        <v>2224</v>
      </c>
      <c r="K629" s="55">
        <v>365</v>
      </c>
      <c r="L629" s="55">
        <v>730</v>
      </c>
      <c r="M629" s="55">
        <v>1095</v>
      </c>
      <c r="N629" s="55">
        <v>1460</v>
      </c>
      <c r="O629" s="55">
        <v>1825</v>
      </c>
      <c r="P629" s="55">
        <v>2190</v>
      </c>
      <c r="Q629" s="57">
        <v>2.3290384453705478E-4</v>
      </c>
      <c r="R629" s="58">
        <v>2042.7510905216252</v>
      </c>
      <c r="S629" s="58">
        <v>1876.2733893108314</v>
      </c>
      <c r="T629" s="58">
        <v>1723.3630899871432</v>
      </c>
      <c r="U629" s="58">
        <v>1582.9144925521377</v>
      </c>
      <c r="V629" s="58">
        <v>1453.9120080320884</v>
      </c>
      <c r="W629" s="60">
        <v>1335.4228147167421</v>
      </c>
      <c r="X629" s="59">
        <f t="shared" si="64"/>
        <v>3.2793858559999998</v>
      </c>
      <c r="Y629" s="59">
        <f t="shared" si="65"/>
        <v>3.012126364022119</v>
      </c>
      <c r="Z629" s="59">
        <f t="shared" si="66"/>
        <v>2.7666476685679502</v>
      </c>
      <c r="AA629" s="59">
        <f t="shared" si="67"/>
        <v>2.5411747041620019</v>
      </c>
      <c r="AB629" s="59">
        <f t="shared" si="68"/>
        <v>2.3340770675057994</v>
      </c>
      <c r="AC629" s="59">
        <f t="shared" si="69"/>
        <v>2.1438572279716674</v>
      </c>
      <c r="AD629" s="59">
        <f t="shared" si="70"/>
        <v>1.9691396989036838</v>
      </c>
    </row>
    <row r="630" spans="1:30" x14ac:dyDescent="0.25">
      <c r="A630" s="52" t="s">
        <v>1213</v>
      </c>
      <c r="B630" s="53">
        <v>40599</v>
      </c>
      <c r="C630" s="54">
        <v>4301350334</v>
      </c>
      <c r="D630" s="55">
        <v>341</v>
      </c>
      <c r="E630" s="55">
        <v>2228</v>
      </c>
      <c r="F630" s="55" t="s">
        <v>18</v>
      </c>
      <c r="G630" s="55" t="s">
        <v>32</v>
      </c>
      <c r="H630" s="55">
        <v>40.107709999999898</v>
      </c>
      <c r="I630" s="56">
        <v>-110.201719999999</v>
      </c>
      <c r="J630" s="54">
        <v>2228</v>
      </c>
      <c r="K630" s="55">
        <v>365</v>
      </c>
      <c r="L630" s="55">
        <v>730</v>
      </c>
      <c r="M630" s="55">
        <v>1095</v>
      </c>
      <c r="N630" s="55">
        <v>1460</v>
      </c>
      <c r="O630" s="55">
        <v>1825</v>
      </c>
      <c r="P630" s="55">
        <v>2190</v>
      </c>
      <c r="Q630" s="57">
        <v>2.3290384453705478E-4</v>
      </c>
      <c r="R630" s="58">
        <v>2046.4251032743618</v>
      </c>
      <c r="S630" s="58">
        <v>1879.6479817376494</v>
      </c>
      <c r="T630" s="58">
        <v>1726.4626638899979</v>
      </c>
      <c r="U630" s="58">
        <v>1585.7614610639223</v>
      </c>
      <c r="V630" s="58">
        <v>1456.5269576868222</v>
      </c>
      <c r="W630" s="60">
        <v>1337.8246543115563</v>
      </c>
      <c r="X630" s="59">
        <f t="shared" si="64"/>
        <v>3.2852840319999999</v>
      </c>
      <c r="Y630" s="59">
        <f t="shared" si="65"/>
        <v>3.0175438574825906</v>
      </c>
      <c r="Z630" s="59">
        <f t="shared" si="66"/>
        <v>2.7716236535833603</v>
      </c>
      <c r="AA630" s="59">
        <f t="shared" si="67"/>
        <v>2.545745162263013</v>
      </c>
      <c r="AB630" s="59">
        <f t="shared" si="68"/>
        <v>2.3382750478430401</v>
      </c>
      <c r="AC630" s="59">
        <f t="shared" si="69"/>
        <v>2.1477130862953575</v>
      </c>
      <c r="AD630" s="59">
        <f t="shared" si="70"/>
        <v>1.9726813170671793</v>
      </c>
    </row>
    <row r="631" spans="1:30" x14ac:dyDescent="0.25">
      <c r="A631" s="52" t="s">
        <v>681</v>
      </c>
      <c r="B631" s="53">
        <v>39596</v>
      </c>
      <c r="C631" s="54">
        <v>4301333846</v>
      </c>
      <c r="D631" s="55">
        <v>355</v>
      </c>
      <c r="E631" s="55">
        <v>2234</v>
      </c>
      <c r="F631" s="55" t="s">
        <v>18</v>
      </c>
      <c r="G631" s="55" t="s">
        <v>32</v>
      </c>
      <c r="H631" s="55">
        <v>40.03669</v>
      </c>
      <c r="I631" s="56">
        <v>-110.122</v>
      </c>
      <c r="J631" s="54">
        <v>2234</v>
      </c>
      <c r="K631" s="55">
        <v>365</v>
      </c>
      <c r="L631" s="55">
        <v>730</v>
      </c>
      <c r="M631" s="55">
        <v>1095</v>
      </c>
      <c r="N631" s="55">
        <v>1460</v>
      </c>
      <c r="O631" s="55">
        <v>1825</v>
      </c>
      <c r="P631" s="55">
        <v>2190</v>
      </c>
      <c r="Q631" s="57">
        <v>2.3290384453705478E-4</v>
      </c>
      <c r="R631" s="58">
        <v>2051.9361224034669</v>
      </c>
      <c r="S631" s="58">
        <v>1884.7098703778765</v>
      </c>
      <c r="T631" s="58">
        <v>1731.1120247442796</v>
      </c>
      <c r="U631" s="58">
        <v>1590.0319138315988</v>
      </c>
      <c r="V631" s="58">
        <v>1460.4493821689232</v>
      </c>
      <c r="W631" s="60">
        <v>1341.4274137037778</v>
      </c>
      <c r="X631" s="59">
        <f t="shared" si="64"/>
        <v>3.2941312959999998</v>
      </c>
      <c r="Y631" s="59">
        <f t="shared" si="65"/>
        <v>3.0256700976732978</v>
      </c>
      <c r="Z631" s="59">
        <f t="shared" si="66"/>
        <v>2.7790876311064756</v>
      </c>
      <c r="AA631" s="59">
        <f t="shared" si="67"/>
        <v>2.5526008494145289</v>
      </c>
      <c r="AB631" s="59">
        <f t="shared" si="68"/>
        <v>2.3445720183489009</v>
      </c>
      <c r="AC631" s="59">
        <f t="shared" si="69"/>
        <v>2.1534968737808926</v>
      </c>
      <c r="AD631" s="59">
        <f t="shared" si="70"/>
        <v>1.9779937443124234</v>
      </c>
    </row>
    <row r="632" spans="1:30" x14ac:dyDescent="0.25">
      <c r="A632" s="52" t="s">
        <v>1279</v>
      </c>
      <c r="B632" s="53">
        <v>40687</v>
      </c>
      <c r="C632" s="54">
        <v>4301350422</v>
      </c>
      <c r="D632" s="55">
        <v>361</v>
      </c>
      <c r="E632" s="55">
        <v>2236</v>
      </c>
      <c r="F632" s="55" t="s">
        <v>18</v>
      </c>
      <c r="G632" s="55" t="s">
        <v>32</v>
      </c>
      <c r="H632" s="55">
        <v>40.14687</v>
      </c>
      <c r="I632" s="56">
        <v>-110.04456</v>
      </c>
      <c r="J632" s="54">
        <v>2236</v>
      </c>
      <c r="K632" s="55">
        <v>365</v>
      </c>
      <c r="L632" s="55">
        <v>730</v>
      </c>
      <c r="M632" s="55">
        <v>1095</v>
      </c>
      <c r="N632" s="55">
        <v>1460</v>
      </c>
      <c r="O632" s="55">
        <v>1825</v>
      </c>
      <c r="P632" s="55">
        <v>2190</v>
      </c>
      <c r="Q632" s="57">
        <v>2.3290384453705478E-4</v>
      </c>
      <c r="R632" s="58">
        <v>2053.7731287798356</v>
      </c>
      <c r="S632" s="58">
        <v>1886.3971665912854</v>
      </c>
      <c r="T632" s="58">
        <v>1732.661811695707</v>
      </c>
      <c r="U632" s="58">
        <v>1591.4553980874912</v>
      </c>
      <c r="V632" s="58">
        <v>1461.7568569962903</v>
      </c>
      <c r="W632" s="60">
        <v>1342.6283335011849</v>
      </c>
      <c r="X632" s="59">
        <f t="shared" si="64"/>
        <v>3.297080384</v>
      </c>
      <c r="Y632" s="59">
        <f t="shared" si="65"/>
        <v>3.0283788444035338</v>
      </c>
      <c r="Z632" s="59">
        <f t="shared" si="66"/>
        <v>2.7815756236141804</v>
      </c>
      <c r="AA632" s="59">
        <f t="shared" si="67"/>
        <v>2.5548860784650347</v>
      </c>
      <c r="AB632" s="59">
        <f t="shared" si="68"/>
        <v>2.3466710085175215</v>
      </c>
      <c r="AC632" s="59">
        <f t="shared" si="69"/>
        <v>2.1554248029427376</v>
      </c>
      <c r="AD632" s="59">
        <f t="shared" si="70"/>
        <v>1.979764553394171</v>
      </c>
    </row>
    <row r="633" spans="1:30" x14ac:dyDescent="0.25">
      <c r="A633" s="52" t="s">
        <v>918</v>
      </c>
      <c r="B633" s="53">
        <v>40273</v>
      </c>
      <c r="C633" s="54">
        <v>4301350223</v>
      </c>
      <c r="D633" s="55">
        <v>330</v>
      </c>
      <c r="E633" s="55">
        <v>2241</v>
      </c>
      <c r="F633" s="55" t="s">
        <v>18</v>
      </c>
      <c r="G633" s="55" t="s">
        <v>32</v>
      </c>
      <c r="H633" s="55">
        <v>40.118160000000003</v>
      </c>
      <c r="I633" s="56">
        <v>-110.15461000000001</v>
      </c>
      <c r="J633" s="54">
        <v>2241</v>
      </c>
      <c r="K633" s="55">
        <v>365</v>
      </c>
      <c r="L633" s="55">
        <v>730</v>
      </c>
      <c r="M633" s="55">
        <v>1095</v>
      </c>
      <c r="N633" s="55">
        <v>1460</v>
      </c>
      <c r="O633" s="55">
        <v>1825</v>
      </c>
      <c r="P633" s="55">
        <v>2190</v>
      </c>
      <c r="Q633" s="57">
        <v>2.3290384453705478E-4</v>
      </c>
      <c r="R633" s="58">
        <v>2058.3656447207563</v>
      </c>
      <c r="S633" s="58">
        <v>1890.6154071248081</v>
      </c>
      <c r="T633" s="58">
        <v>1736.5362790742752</v>
      </c>
      <c r="U633" s="58">
        <v>1595.0141087272216</v>
      </c>
      <c r="V633" s="58">
        <v>1465.0255440647077</v>
      </c>
      <c r="W633" s="60">
        <v>1345.6306329947029</v>
      </c>
      <c r="X633" s="59">
        <f t="shared" si="64"/>
        <v>3.3044531039999998</v>
      </c>
      <c r="Y633" s="59">
        <f t="shared" si="65"/>
        <v>3.0351507112291229</v>
      </c>
      <c r="Z633" s="59">
        <f t="shared" si="66"/>
        <v>2.7877956048834429</v>
      </c>
      <c r="AA633" s="59">
        <f t="shared" si="67"/>
        <v>2.560599151091298</v>
      </c>
      <c r="AB633" s="59">
        <f t="shared" si="68"/>
        <v>2.3519184839390723</v>
      </c>
      <c r="AC633" s="59">
        <f t="shared" si="69"/>
        <v>2.1602446258473504</v>
      </c>
      <c r="AD633" s="59">
        <f t="shared" si="70"/>
        <v>1.9841915760985411</v>
      </c>
    </row>
    <row r="634" spans="1:30" x14ac:dyDescent="0.25">
      <c r="A634" s="52" t="s">
        <v>65</v>
      </c>
      <c r="B634" s="53">
        <v>26746</v>
      </c>
      <c r="C634" s="54">
        <v>4301330141</v>
      </c>
      <c r="D634" s="55">
        <v>366</v>
      </c>
      <c r="E634" s="55">
        <v>2245</v>
      </c>
      <c r="F634" s="55" t="s">
        <v>18</v>
      </c>
      <c r="G634" s="55" t="s">
        <v>32</v>
      </c>
      <c r="H634" s="55">
        <v>40.357489999999899</v>
      </c>
      <c r="I634" s="56">
        <v>-110.243489999999</v>
      </c>
      <c r="J634" s="54">
        <v>2245</v>
      </c>
      <c r="K634" s="55">
        <v>365</v>
      </c>
      <c r="L634" s="55">
        <v>730</v>
      </c>
      <c r="M634" s="55">
        <v>1095</v>
      </c>
      <c r="N634" s="55">
        <v>1460</v>
      </c>
      <c r="O634" s="55">
        <v>1825</v>
      </c>
      <c r="P634" s="55">
        <v>2190</v>
      </c>
      <c r="Q634" s="57">
        <v>2.3290384453705478E-4</v>
      </c>
      <c r="R634" s="58">
        <v>2062.0396574734932</v>
      </c>
      <c r="S634" s="58">
        <v>1893.9899995516262</v>
      </c>
      <c r="T634" s="58">
        <v>1739.6358529771296</v>
      </c>
      <c r="U634" s="58">
        <v>1597.8610772390061</v>
      </c>
      <c r="V634" s="58">
        <v>1467.6404937194416</v>
      </c>
      <c r="W634" s="60">
        <v>1348.0324725895171</v>
      </c>
      <c r="X634" s="59">
        <f t="shared" si="64"/>
        <v>3.3103512799999999</v>
      </c>
      <c r="Y634" s="59">
        <f t="shared" si="65"/>
        <v>3.0405682046895945</v>
      </c>
      <c r="Z634" s="59">
        <f t="shared" si="66"/>
        <v>2.792771589898853</v>
      </c>
      <c r="AA634" s="59">
        <f t="shared" si="67"/>
        <v>2.5651696091923086</v>
      </c>
      <c r="AB634" s="59">
        <f t="shared" si="68"/>
        <v>2.356116464276313</v>
      </c>
      <c r="AC634" s="59">
        <f t="shared" si="69"/>
        <v>2.1641004841710401</v>
      </c>
      <c r="AD634" s="59">
        <f t="shared" si="70"/>
        <v>1.9877331942620367</v>
      </c>
    </row>
    <row r="635" spans="1:30" x14ac:dyDescent="0.25">
      <c r="A635" s="52" t="s">
        <v>860</v>
      </c>
      <c r="B635" s="53">
        <v>40157</v>
      </c>
      <c r="C635" s="54">
        <v>4304740385</v>
      </c>
      <c r="D635" s="55">
        <v>366</v>
      </c>
      <c r="E635" s="55">
        <v>2247</v>
      </c>
      <c r="F635" s="55" t="s">
        <v>18</v>
      </c>
      <c r="G635" s="55" t="s">
        <v>19</v>
      </c>
      <c r="H635" s="55">
        <v>40.10022</v>
      </c>
      <c r="I635" s="56">
        <v>-109.90434</v>
      </c>
      <c r="J635" s="54">
        <v>2247</v>
      </c>
      <c r="K635" s="55">
        <v>365</v>
      </c>
      <c r="L635" s="55">
        <v>730</v>
      </c>
      <c r="M635" s="55">
        <v>1095</v>
      </c>
      <c r="N635" s="55">
        <v>1460</v>
      </c>
      <c r="O635" s="55">
        <v>1825</v>
      </c>
      <c r="P635" s="55">
        <v>2190</v>
      </c>
      <c r="Q635" s="57">
        <v>2.3290384453705478E-4</v>
      </c>
      <c r="R635" s="58">
        <v>2063.8766638498614</v>
      </c>
      <c r="S635" s="58">
        <v>1895.6772957650351</v>
      </c>
      <c r="T635" s="58">
        <v>1741.1856399285571</v>
      </c>
      <c r="U635" s="58">
        <v>1599.2845614948983</v>
      </c>
      <c r="V635" s="58">
        <v>1468.9479685468086</v>
      </c>
      <c r="W635" s="60">
        <v>1349.2333923869242</v>
      </c>
      <c r="X635" s="59">
        <f t="shared" si="64"/>
        <v>3.3133003679999997</v>
      </c>
      <c r="Y635" s="59">
        <f t="shared" si="65"/>
        <v>3.0432769514198301</v>
      </c>
      <c r="Z635" s="59">
        <f t="shared" si="66"/>
        <v>2.7952595824065578</v>
      </c>
      <c r="AA635" s="59">
        <f t="shared" si="67"/>
        <v>2.567454838242814</v>
      </c>
      <c r="AB635" s="59">
        <f t="shared" si="68"/>
        <v>2.3582154544449332</v>
      </c>
      <c r="AC635" s="59">
        <f t="shared" si="69"/>
        <v>2.1660284133328851</v>
      </c>
      <c r="AD635" s="59">
        <f t="shared" si="70"/>
        <v>1.9895040033437845</v>
      </c>
    </row>
    <row r="636" spans="1:30" x14ac:dyDescent="0.25">
      <c r="A636" s="52" t="s">
        <v>692</v>
      </c>
      <c r="B636" s="53">
        <v>39620</v>
      </c>
      <c r="C636" s="54">
        <v>4301333848</v>
      </c>
      <c r="D636" s="55">
        <v>366</v>
      </c>
      <c r="E636" s="55">
        <v>2252</v>
      </c>
      <c r="F636" s="55" t="s">
        <v>18</v>
      </c>
      <c r="G636" s="55" t="s">
        <v>32</v>
      </c>
      <c r="H636" s="55">
        <v>40.036259999999899</v>
      </c>
      <c r="I636" s="56">
        <v>-110.13094</v>
      </c>
      <c r="J636" s="54">
        <v>2252</v>
      </c>
      <c r="K636" s="55">
        <v>365</v>
      </c>
      <c r="L636" s="55">
        <v>730</v>
      </c>
      <c r="M636" s="55">
        <v>1095</v>
      </c>
      <c r="N636" s="55">
        <v>1460</v>
      </c>
      <c r="O636" s="55">
        <v>1825</v>
      </c>
      <c r="P636" s="55">
        <v>2190</v>
      </c>
      <c r="Q636" s="57">
        <v>2.3290384453705478E-4</v>
      </c>
      <c r="R636" s="58">
        <v>2068.4691797907822</v>
      </c>
      <c r="S636" s="58">
        <v>1899.8955362985578</v>
      </c>
      <c r="T636" s="58">
        <v>1745.0601073071252</v>
      </c>
      <c r="U636" s="58">
        <v>1602.8432721346287</v>
      </c>
      <c r="V636" s="58">
        <v>1472.216655615226</v>
      </c>
      <c r="W636" s="60">
        <v>1352.2356918804421</v>
      </c>
      <c r="X636" s="59">
        <f t="shared" si="64"/>
        <v>3.3206730879999999</v>
      </c>
      <c r="Y636" s="59">
        <f t="shared" si="65"/>
        <v>3.0500488182454188</v>
      </c>
      <c r="Z636" s="59">
        <f t="shared" si="66"/>
        <v>2.8014795636758203</v>
      </c>
      <c r="AA636" s="59">
        <f t="shared" si="67"/>
        <v>2.5731679108690777</v>
      </c>
      <c r="AB636" s="59">
        <f t="shared" si="68"/>
        <v>2.363462929866484</v>
      </c>
      <c r="AC636" s="59">
        <f t="shared" si="69"/>
        <v>2.1708482362374979</v>
      </c>
      <c r="AD636" s="59">
        <f t="shared" si="70"/>
        <v>1.9939310260481546</v>
      </c>
    </row>
    <row r="637" spans="1:30" x14ac:dyDescent="0.25">
      <c r="A637" s="52" t="s">
        <v>803</v>
      </c>
      <c r="B637" s="53">
        <v>39995</v>
      </c>
      <c r="C637" s="54">
        <v>4301333454</v>
      </c>
      <c r="D637" s="55">
        <v>325</v>
      </c>
      <c r="E637" s="55">
        <v>2263</v>
      </c>
      <c r="F637" s="55" t="s">
        <v>18</v>
      </c>
      <c r="G637" s="55" t="s">
        <v>32</v>
      </c>
      <c r="H637" s="55">
        <v>40.007150000000003</v>
      </c>
      <c r="I637" s="56">
        <v>-110.163839999999</v>
      </c>
      <c r="J637" s="54">
        <v>2263</v>
      </c>
      <c r="K637" s="55">
        <v>365</v>
      </c>
      <c r="L637" s="55">
        <v>730</v>
      </c>
      <c r="M637" s="55">
        <v>1095</v>
      </c>
      <c r="N637" s="55">
        <v>1460</v>
      </c>
      <c r="O637" s="55">
        <v>1825</v>
      </c>
      <c r="P637" s="55">
        <v>2190</v>
      </c>
      <c r="Q637" s="57">
        <v>2.3290384453705478E-4</v>
      </c>
      <c r="R637" s="58">
        <v>2078.5727148608084</v>
      </c>
      <c r="S637" s="58">
        <v>1909.1756654723074</v>
      </c>
      <c r="T637" s="58">
        <v>1753.5839355399753</v>
      </c>
      <c r="U637" s="58">
        <v>1610.6724355420358</v>
      </c>
      <c r="V637" s="58">
        <v>1479.4077671657444</v>
      </c>
      <c r="W637" s="60">
        <v>1358.8407507661814</v>
      </c>
      <c r="X637" s="59">
        <f t="shared" si="64"/>
        <v>3.3368930720000001</v>
      </c>
      <c r="Y637" s="59">
        <f t="shared" si="65"/>
        <v>3.0649469252617156</v>
      </c>
      <c r="Z637" s="59">
        <f t="shared" si="66"/>
        <v>2.8151635224681981</v>
      </c>
      <c r="AA637" s="59">
        <f t="shared" si="67"/>
        <v>2.5857366706468574</v>
      </c>
      <c r="AB637" s="59">
        <f t="shared" si="68"/>
        <v>2.3750073757938956</v>
      </c>
      <c r="AC637" s="59">
        <f t="shared" si="69"/>
        <v>2.1814518466276454</v>
      </c>
      <c r="AD637" s="59">
        <f t="shared" si="70"/>
        <v>2.0036704759977679</v>
      </c>
    </row>
    <row r="638" spans="1:30" x14ac:dyDescent="0.25">
      <c r="A638" s="52" t="s">
        <v>1130</v>
      </c>
      <c r="B638" s="53">
        <v>40515</v>
      </c>
      <c r="C638" s="54">
        <v>4301350195</v>
      </c>
      <c r="D638" s="55">
        <v>359</v>
      </c>
      <c r="E638" s="55">
        <v>2266</v>
      </c>
      <c r="F638" s="55" t="s">
        <v>18</v>
      </c>
      <c r="G638" s="55" t="s">
        <v>32</v>
      </c>
      <c r="H638" s="55">
        <v>40.07976</v>
      </c>
      <c r="I638" s="56">
        <v>-110.07944000000001</v>
      </c>
      <c r="J638" s="54">
        <v>2266</v>
      </c>
      <c r="K638" s="55">
        <v>365</v>
      </c>
      <c r="L638" s="55">
        <v>730</v>
      </c>
      <c r="M638" s="55">
        <v>1095</v>
      </c>
      <c r="N638" s="55">
        <v>1460</v>
      </c>
      <c r="O638" s="55">
        <v>1825</v>
      </c>
      <c r="P638" s="55">
        <v>2190</v>
      </c>
      <c r="Q638" s="57">
        <v>2.3290384453705478E-4</v>
      </c>
      <c r="R638" s="58">
        <v>2081.328224425361</v>
      </c>
      <c r="S638" s="58">
        <v>1911.7066097924207</v>
      </c>
      <c r="T638" s="58">
        <v>1755.9086159671162</v>
      </c>
      <c r="U638" s="58">
        <v>1612.8076619258743</v>
      </c>
      <c r="V638" s="58">
        <v>1481.368979406795</v>
      </c>
      <c r="W638" s="60">
        <v>1360.642130462292</v>
      </c>
      <c r="X638" s="59">
        <f t="shared" si="64"/>
        <v>3.341316704</v>
      </c>
      <c r="Y638" s="59">
        <f t="shared" si="65"/>
        <v>3.0690100453570692</v>
      </c>
      <c r="Z638" s="59">
        <f t="shared" si="66"/>
        <v>2.8188955112297553</v>
      </c>
      <c r="AA638" s="59">
        <f t="shared" si="67"/>
        <v>2.5891645142226154</v>
      </c>
      <c r="AB638" s="59">
        <f t="shared" si="68"/>
        <v>2.3781558610468263</v>
      </c>
      <c r="AC638" s="59">
        <f t="shared" si="69"/>
        <v>2.1843437403704131</v>
      </c>
      <c r="AD638" s="59">
        <f t="shared" si="70"/>
        <v>2.0063266896203897</v>
      </c>
    </row>
    <row r="639" spans="1:30" x14ac:dyDescent="0.25">
      <c r="A639" s="52" t="s">
        <v>76</v>
      </c>
      <c r="B639" s="53">
        <v>26955</v>
      </c>
      <c r="C639" s="54">
        <v>4301330245</v>
      </c>
      <c r="D639" s="55">
        <v>310</v>
      </c>
      <c r="E639" s="55">
        <v>2267</v>
      </c>
      <c r="F639" s="55" t="s">
        <v>18</v>
      </c>
      <c r="G639" s="55" t="s">
        <v>32</v>
      </c>
      <c r="H639" s="55">
        <v>40.237000000000002</v>
      </c>
      <c r="I639" s="56">
        <v>-110.46887</v>
      </c>
      <c r="J639" s="54">
        <v>2267</v>
      </c>
      <c r="K639" s="55">
        <v>365</v>
      </c>
      <c r="L639" s="55">
        <v>730</v>
      </c>
      <c r="M639" s="55">
        <v>1095</v>
      </c>
      <c r="N639" s="55">
        <v>1460</v>
      </c>
      <c r="O639" s="55">
        <v>1825</v>
      </c>
      <c r="P639" s="55">
        <v>2190</v>
      </c>
      <c r="Q639" s="57">
        <v>2.3290384453705478E-4</v>
      </c>
      <c r="R639" s="58">
        <v>2082.2467276135449</v>
      </c>
      <c r="S639" s="58">
        <v>1912.5502578991254</v>
      </c>
      <c r="T639" s="58">
        <v>1756.68350944283</v>
      </c>
      <c r="U639" s="58">
        <v>1613.5194040538204</v>
      </c>
      <c r="V639" s="58">
        <v>1482.0227168204785</v>
      </c>
      <c r="W639" s="60">
        <v>1361.2425903609956</v>
      </c>
      <c r="X639" s="59">
        <f t="shared" si="64"/>
        <v>3.3427912479999997</v>
      </c>
      <c r="Y639" s="59">
        <f t="shared" si="65"/>
        <v>3.0703644187221868</v>
      </c>
      <c r="Z639" s="59">
        <f t="shared" si="66"/>
        <v>2.8201395074836078</v>
      </c>
      <c r="AA639" s="59">
        <f t="shared" si="67"/>
        <v>2.5903071287478681</v>
      </c>
      <c r="AB639" s="59">
        <f t="shared" si="68"/>
        <v>2.3792053561311364</v>
      </c>
      <c r="AC639" s="59">
        <f t="shared" si="69"/>
        <v>2.1853077049513354</v>
      </c>
      <c r="AD639" s="59">
        <f t="shared" si="70"/>
        <v>2.0072120941612637</v>
      </c>
    </row>
    <row r="640" spans="1:30" x14ac:dyDescent="0.25">
      <c r="A640" s="52" t="s">
        <v>326</v>
      </c>
      <c r="B640" s="53">
        <v>36949</v>
      </c>
      <c r="C640" s="54">
        <v>4301332170</v>
      </c>
      <c r="D640" s="55">
        <v>321</v>
      </c>
      <c r="E640" s="55">
        <v>2271</v>
      </c>
      <c r="F640" s="55" t="s">
        <v>18</v>
      </c>
      <c r="G640" s="55" t="s">
        <v>32</v>
      </c>
      <c r="H640" s="55">
        <v>40.047199999999897</v>
      </c>
      <c r="I640" s="56">
        <v>-110.18243</v>
      </c>
      <c r="J640" s="54">
        <v>2271</v>
      </c>
      <c r="K640" s="55">
        <v>365</v>
      </c>
      <c r="L640" s="55">
        <v>730</v>
      </c>
      <c r="M640" s="55">
        <v>1095</v>
      </c>
      <c r="N640" s="55">
        <v>1460</v>
      </c>
      <c r="O640" s="55">
        <v>1825</v>
      </c>
      <c r="P640" s="55">
        <v>2190</v>
      </c>
      <c r="Q640" s="57">
        <v>2.3290384453705478E-4</v>
      </c>
      <c r="R640" s="58">
        <v>2085.9207403662817</v>
      </c>
      <c r="S640" s="58">
        <v>1915.9248503259435</v>
      </c>
      <c r="T640" s="58">
        <v>1759.7830833456844</v>
      </c>
      <c r="U640" s="58">
        <v>1616.3663725656047</v>
      </c>
      <c r="V640" s="58">
        <v>1484.6376664752124</v>
      </c>
      <c r="W640" s="60">
        <v>1363.64442995581</v>
      </c>
      <c r="X640" s="59">
        <f t="shared" si="64"/>
        <v>3.3486894239999998</v>
      </c>
      <c r="Y640" s="59">
        <f t="shared" si="65"/>
        <v>3.0757819121826584</v>
      </c>
      <c r="Z640" s="59">
        <f t="shared" si="66"/>
        <v>2.8251154924990178</v>
      </c>
      <c r="AA640" s="59">
        <f t="shared" si="67"/>
        <v>2.5948775868488787</v>
      </c>
      <c r="AB640" s="59">
        <f t="shared" si="68"/>
        <v>2.3834033364683771</v>
      </c>
      <c r="AC640" s="59">
        <f t="shared" si="69"/>
        <v>2.1891635632750255</v>
      </c>
      <c r="AD640" s="59">
        <f t="shared" si="70"/>
        <v>2.0107537123247599</v>
      </c>
    </row>
    <row r="641" spans="1:30" x14ac:dyDescent="0.25">
      <c r="A641" s="52" t="s">
        <v>548</v>
      </c>
      <c r="B641" s="53">
        <v>39235</v>
      </c>
      <c r="C641" s="54">
        <v>4301333217</v>
      </c>
      <c r="D641" s="55">
        <v>366</v>
      </c>
      <c r="E641" s="55">
        <v>2273</v>
      </c>
      <c r="F641" s="55" t="s">
        <v>18</v>
      </c>
      <c r="G641" s="55" t="s">
        <v>32</v>
      </c>
      <c r="H641" s="55">
        <v>40.026380000000003</v>
      </c>
      <c r="I641" s="56">
        <v>-110.301509999999</v>
      </c>
      <c r="J641" s="54">
        <v>2273</v>
      </c>
      <c r="K641" s="55">
        <v>365</v>
      </c>
      <c r="L641" s="55">
        <v>730</v>
      </c>
      <c r="M641" s="55">
        <v>1095</v>
      </c>
      <c r="N641" s="55">
        <v>1460</v>
      </c>
      <c r="O641" s="55">
        <v>1825</v>
      </c>
      <c r="P641" s="55">
        <v>2190</v>
      </c>
      <c r="Q641" s="57">
        <v>2.3290384453705478E-4</v>
      </c>
      <c r="R641" s="58">
        <v>2087.7577467426499</v>
      </c>
      <c r="S641" s="58">
        <v>1917.6121465393524</v>
      </c>
      <c r="T641" s="58">
        <v>1761.3328702971116</v>
      </c>
      <c r="U641" s="58">
        <v>1617.7898568214971</v>
      </c>
      <c r="V641" s="58">
        <v>1485.9451413025795</v>
      </c>
      <c r="W641" s="60">
        <v>1364.8453497532171</v>
      </c>
      <c r="X641" s="59">
        <f t="shared" si="64"/>
        <v>3.3516385120000001</v>
      </c>
      <c r="Y641" s="59">
        <f t="shared" si="65"/>
        <v>3.078490658912894</v>
      </c>
      <c r="Z641" s="59">
        <f t="shared" si="66"/>
        <v>2.8276034850067227</v>
      </c>
      <c r="AA641" s="59">
        <f t="shared" si="67"/>
        <v>2.597162815899384</v>
      </c>
      <c r="AB641" s="59">
        <f t="shared" si="68"/>
        <v>2.3855023266369977</v>
      </c>
      <c r="AC641" s="59">
        <f t="shared" si="69"/>
        <v>2.1910914924368705</v>
      </c>
      <c r="AD641" s="59">
        <f t="shared" si="70"/>
        <v>2.0125245214065077</v>
      </c>
    </row>
    <row r="642" spans="1:30" x14ac:dyDescent="0.25">
      <c r="A642" s="52" t="s">
        <v>937</v>
      </c>
      <c r="B642" s="53">
        <v>40298</v>
      </c>
      <c r="C642" s="54">
        <v>4301350149</v>
      </c>
      <c r="D642" s="55">
        <v>313</v>
      </c>
      <c r="E642" s="55">
        <v>2289</v>
      </c>
      <c r="F642" s="55" t="s">
        <v>18</v>
      </c>
      <c r="G642" s="55" t="s">
        <v>32</v>
      </c>
      <c r="H642" s="55">
        <v>40.083590000000001</v>
      </c>
      <c r="I642" s="56">
        <v>-110.14467</v>
      </c>
      <c r="J642" s="54">
        <v>2289</v>
      </c>
      <c r="K642" s="55">
        <v>365</v>
      </c>
      <c r="L642" s="55">
        <v>730</v>
      </c>
      <c r="M642" s="55">
        <v>1095</v>
      </c>
      <c r="N642" s="55">
        <v>1460</v>
      </c>
      <c r="O642" s="55">
        <v>1825</v>
      </c>
      <c r="P642" s="55">
        <v>2190</v>
      </c>
      <c r="Q642" s="57">
        <v>2.3290384453705478E-4</v>
      </c>
      <c r="R642" s="58">
        <v>2102.453797753597</v>
      </c>
      <c r="S642" s="58">
        <v>1931.1105162466245</v>
      </c>
      <c r="T642" s="58">
        <v>1773.7311659085301</v>
      </c>
      <c r="U642" s="58">
        <v>1629.1777308686346</v>
      </c>
      <c r="V642" s="58">
        <v>1496.4049399215153</v>
      </c>
      <c r="W642" s="60">
        <v>1374.4527081324743</v>
      </c>
      <c r="X642" s="59">
        <f t="shared" si="64"/>
        <v>3.375231216</v>
      </c>
      <c r="Y642" s="59">
        <f t="shared" si="65"/>
        <v>3.1001606327547799</v>
      </c>
      <c r="Z642" s="59">
        <f t="shared" si="66"/>
        <v>2.8475074250683625</v>
      </c>
      <c r="AA642" s="59">
        <f t="shared" si="67"/>
        <v>2.6154446483034275</v>
      </c>
      <c r="AB642" s="59">
        <f t="shared" si="68"/>
        <v>2.4022942479859597</v>
      </c>
      <c r="AC642" s="59">
        <f t="shared" si="69"/>
        <v>2.2065149257316308</v>
      </c>
      <c r="AD642" s="59">
        <f t="shared" si="70"/>
        <v>2.0266909940604911</v>
      </c>
    </row>
    <row r="643" spans="1:30" x14ac:dyDescent="0.25">
      <c r="A643" s="52" t="s">
        <v>730</v>
      </c>
      <c r="B643" s="53">
        <v>39758</v>
      </c>
      <c r="C643" s="54">
        <v>4301333914</v>
      </c>
      <c r="D643" s="55">
        <v>342</v>
      </c>
      <c r="E643" s="55">
        <v>2292</v>
      </c>
      <c r="F643" s="55" t="s">
        <v>18</v>
      </c>
      <c r="G643" s="55" t="s">
        <v>32</v>
      </c>
      <c r="H643" s="55">
        <v>40.1138499999999</v>
      </c>
      <c r="I643" s="56">
        <v>-110.01389</v>
      </c>
      <c r="J643" s="54">
        <v>2292</v>
      </c>
      <c r="K643" s="55">
        <v>365</v>
      </c>
      <c r="L643" s="55">
        <v>730</v>
      </c>
      <c r="M643" s="55">
        <v>1095</v>
      </c>
      <c r="N643" s="55">
        <v>1460</v>
      </c>
      <c r="O643" s="55">
        <v>1825</v>
      </c>
      <c r="P643" s="55">
        <v>2190</v>
      </c>
      <c r="Q643" s="57">
        <v>2.3290384453705478E-4</v>
      </c>
      <c r="R643" s="58">
        <v>2105.2093073181495</v>
      </c>
      <c r="S643" s="58">
        <v>1933.641460566738</v>
      </c>
      <c r="T643" s="58">
        <v>1776.055846335671</v>
      </c>
      <c r="U643" s="58">
        <v>1631.3129572524729</v>
      </c>
      <c r="V643" s="58">
        <v>1498.3661521625659</v>
      </c>
      <c r="W643" s="60">
        <v>1376.2540878285849</v>
      </c>
      <c r="X643" s="59">
        <f t="shared" si="64"/>
        <v>3.3796548479999999</v>
      </c>
      <c r="Y643" s="59">
        <f t="shared" si="65"/>
        <v>3.1042237528501335</v>
      </c>
      <c r="Z643" s="59">
        <f t="shared" si="66"/>
        <v>2.8512394138299202</v>
      </c>
      <c r="AA643" s="59">
        <f t="shared" si="67"/>
        <v>2.6188724918791855</v>
      </c>
      <c r="AB643" s="59">
        <f t="shared" si="68"/>
        <v>2.4054427332388904</v>
      </c>
      <c r="AC643" s="59">
        <f t="shared" si="69"/>
        <v>2.2094068194743985</v>
      </c>
      <c r="AD643" s="59">
        <f t="shared" si="70"/>
        <v>2.0293472076831129</v>
      </c>
    </row>
    <row r="644" spans="1:30" x14ac:dyDescent="0.25">
      <c r="A644" s="52" t="s">
        <v>1057</v>
      </c>
      <c r="B644" s="53">
        <v>40442</v>
      </c>
      <c r="C644" s="54">
        <v>4301350294</v>
      </c>
      <c r="D644" s="55">
        <v>340</v>
      </c>
      <c r="E644" s="55">
        <v>2298</v>
      </c>
      <c r="F644" s="55" t="s">
        <v>18</v>
      </c>
      <c r="G644" s="55" t="s">
        <v>32</v>
      </c>
      <c r="H644" s="55">
        <v>40.126399999999897</v>
      </c>
      <c r="I644" s="56">
        <v>-110.05971</v>
      </c>
      <c r="J644" s="54">
        <v>2298</v>
      </c>
      <c r="K644" s="55">
        <v>365</v>
      </c>
      <c r="L644" s="55">
        <v>730</v>
      </c>
      <c r="M644" s="55">
        <v>1095</v>
      </c>
      <c r="N644" s="55">
        <v>1460</v>
      </c>
      <c r="O644" s="55">
        <v>1825</v>
      </c>
      <c r="P644" s="55">
        <v>2190</v>
      </c>
      <c r="Q644" s="57">
        <v>2.3290384453705478E-4</v>
      </c>
      <c r="R644" s="58">
        <v>2110.7203264472546</v>
      </c>
      <c r="S644" s="58">
        <v>1938.7033492069652</v>
      </c>
      <c r="T644" s="58">
        <v>1780.7052071899529</v>
      </c>
      <c r="U644" s="58">
        <v>1635.5834100201496</v>
      </c>
      <c r="V644" s="58">
        <v>1502.2885766446668</v>
      </c>
      <c r="W644" s="60">
        <v>1379.8568472208065</v>
      </c>
      <c r="X644" s="59">
        <f t="shared" ref="X644:X707" si="71">E644*0.001474544</f>
        <v>3.3885021119999998</v>
      </c>
      <c r="Y644" s="59">
        <f t="shared" si="65"/>
        <v>3.1123499930408403</v>
      </c>
      <c r="Z644" s="59">
        <f t="shared" si="66"/>
        <v>2.8587033913530351</v>
      </c>
      <c r="AA644" s="59">
        <f t="shared" si="67"/>
        <v>2.6257281790307019</v>
      </c>
      <c r="AB644" s="59">
        <f t="shared" si="68"/>
        <v>2.4117397037447512</v>
      </c>
      <c r="AC644" s="59">
        <f t="shared" si="69"/>
        <v>2.2151906069599336</v>
      </c>
      <c r="AD644" s="59">
        <f t="shared" si="70"/>
        <v>2.0346596349283566</v>
      </c>
    </row>
    <row r="645" spans="1:30" x14ac:dyDescent="0.25">
      <c r="A645" s="52" t="s">
        <v>428</v>
      </c>
      <c r="B645" s="53">
        <v>38691</v>
      </c>
      <c r="C645" s="54">
        <v>4301332648</v>
      </c>
      <c r="D645" s="55">
        <v>280</v>
      </c>
      <c r="E645" s="55">
        <v>2301</v>
      </c>
      <c r="F645" s="55" t="s">
        <v>18</v>
      </c>
      <c r="G645" s="55" t="s">
        <v>32</v>
      </c>
      <c r="H645" s="55">
        <v>40.025530000000003</v>
      </c>
      <c r="I645" s="56">
        <v>-110.06534000000001</v>
      </c>
      <c r="J645" s="54">
        <v>2301</v>
      </c>
      <c r="K645" s="55">
        <v>365</v>
      </c>
      <c r="L645" s="55">
        <v>730</v>
      </c>
      <c r="M645" s="55">
        <v>1095</v>
      </c>
      <c r="N645" s="55">
        <v>1460</v>
      </c>
      <c r="O645" s="55">
        <v>1825</v>
      </c>
      <c r="P645" s="55">
        <v>2190</v>
      </c>
      <c r="Q645" s="57">
        <v>2.3290384453705478E-4</v>
      </c>
      <c r="R645" s="58">
        <v>2113.4758360118071</v>
      </c>
      <c r="S645" s="58">
        <v>1941.2342935270788</v>
      </c>
      <c r="T645" s="58">
        <v>1783.0298876170937</v>
      </c>
      <c r="U645" s="58">
        <v>1637.7186364039878</v>
      </c>
      <c r="V645" s="58">
        <v>1504.2497888857172</v>
      </c>
      <c r="W645" s="60">
        <v>1381.6582269169171</v>
      </c>
      <c r="X645" s="59">
        <f t="shared" si="71"/>
        <v>3.3929257439999998</v>
      </c>
      <c r="Y645" s="59">
        <f t="shared" ref="Y645:Y708" si="72">R645*0.001474544</f>
        <v>3.1164131131361938</v>
      </c>
      <c r="Z645" s="59">
        <f t="shared" ref="Z645:Z708" si="73">S645*0.001474544</f>
        <v>2.8624353801145928</v>
      </c>
      <c r="AA645" s="59">
        <f t="shared" ref="AA645:AA708" si="74">T645*0.001474544</f>
        <v>2.6291560226064599</v>
      </c>
      <c r="AB645" s="59">
        <f t="shared" ref="AB645:AB708" si="75">U645*0.001474544</f>
        <v>2.4148881889976819</v>
      </c>
      <c r="AC645" s="59">
        <f t="shared" ref="AC645:AC708" si="76">V645*0.001474544</f>
        <v>2.218082500702701</v>
      </c>
      <c r="AD645" s="59">
        <f t="shared" ref="AD645:AD708" si="77">W645*0.001474544</f>
        <v>2.0373158485509784</v>
      </c>
    </row>
    <row r="646" spans="1:30" x14ac:dyDescent="0.25">
      <c r="A646" s="52" t="s">
        <v>1091</v>
      </c>
      <c r="B646" s="53">
        <v>40471</v>
      </c>
      <c r="C646" s="54">
        <v>4301350145</v>
      </c>
      <c r="D646" s="55">
        <v>364</v>
      </c>
      <c r="E646" s="55">
        <v>2304</v>
      </c>
      <c r="F646" s="55" t="s">
        <v>18</v>
      </c>
      <c r="G646" s="55" t="s">
        <v>32</v>
      </c>
      <c r="H646" s="55">
        <v>40.09019</v>
      </c>
      <c r="I646" s="56">
        <v>-110.14013</v>
      </c>
      <c r="J646" s="54">
        <v>2304</v>
      </c>
      <c r="K646" s="55">
        <v>365</v>
      </c>
      <c r="L646" s="55">
        <v>730</v>
      </c>
      <c r="M646" s="55">
        <v>1095</v>
      </c>
      <c r="N646" s="55">
        <v>1460</v>
      </c>
      <c r="O646" s="55">
        <v>1825</v>
      </c>
      <c r="P646" s="55">
        <v>2190</v>
      </c>
      <c r="Q646" s="57">
        <v>2.3290384453705478E-4</v>
      </c>
      <c r="R646" s="58">
        <v>2116.2313455763597</v>
      </c>
      <c r="S646" s="58">
        <v>1943.7652378471921</v>
      </c>
      <c r="T646" s="58">
        <v>1785.3545680442346</v>
      </c>
      <c r="U646" s="58">
        <v>1639.8538627878263</v>
      </c>
      <c r="V646" s="58">
        <v>1506.2110011267678</v>
      </c>
      <c r="W646" s="60">
        <v>1383.4596066130277</v>
      </c>
      <c r="X646" s="59">
        <f t="shared" si="71"/>
        <v>3.3973493759999998</v>
      </c>
      <c r="Y646" s="59">
        <f t="shared" si="72"/>
        <v>3.1204762332315474</v>
      </c>
      <c r="Z646" s="59">
        <f t="shared" si="73"/>
        <v>2.86616736887615</v>
      </c>
      <c r="AA646" s="59">
        <f t="shared" si="74"/>
        <v>2.6325838661822178</v>
      </c>
      <c r="AB646" s="59">
        <f t="shared" si="75"/>
        <v>2.4180366742506125</v>
      </c>
      <c r="AC646" s="59">
        <f t="shared" si="76"/>
        <v>2.2209743944454687</v>
      </c>
      <c r="AD646" s="59">
        <f t="shared" si="77"/>
        <v>2.0399720621736002</v>
      </c>
    </row>
    <row r="647" spans="1:30" x14ac:dyDescent="0.25">
      <c r="A647" s="52" t="s">
        <v>880</v>
      </c>
      <c r="B647" s="53">
        <v>40207</v>
      </c>
      <c r="C647" s="54">
        <v>4301350004</v>
      </c>
      <c r="D647" s="55">
        <v>359</v>
      </c>
      <c r="E647" s="55">
        <v>2312</v>
      </c>
      <c r="F647" s="55" t="s">
        <v>18</v>
      </c>
      <c r="G647" s="55" t="s">
        <v>32</v>
      </c>
      <c r="H647" s="55">
        <v>40.111440000000002</v>
      </c>
      <c r="I647" s="56">
        <v>-110.13509000000001</v>
      </c>
      <c r="J647" s="54">
        <v>2312</v>
      </c>
      <c r="K647" s="55">
        <v>365</v>
      </c>
      <c r="L647" s="55">
        <v>730</v>
      </c>
      <c r="M647" s="55">
        <v>1095</v>
      </c>
      <c r="N647" s="55">
        <v>1460</v>
      </c>
      <c r="O647" s="55">
        <v>1825</v>
      </c>
      <c r="P647" s="55">
        <v>2190</v>
      </c>
      <c r="Q647" s="57">
        <v>2.3290384453705478E-4</v>
      </c>
      <c r="R647" s="58">
        <v>2123.5793710818334</v>
      </c>
      <c r="S647" s="58">
        <v>1950.5144227008284</v>
      </c>
      <c r="T647" s="58">
        <v>1791.553715849944</v>
      </c>
      <c r="U647" s="58">
        <v>1645.5477998113952</v>
      </c>
      <c r="V647" s="58">
        <v>1511.4409004362356</v>
      </c>
      <c r="W647" s="60">
        <v>1388.2632858026564</v>
      </c>
      <c r="X647" s="59">
        <f t="shared" si="71"/>
        <v>3.4091457279999999</v>
      </c>
      <c r="Y647" s="59">
        <f t="shared" si="72"/>
        <v>3.1313112201524906</v>
      </c>
      <c r="Z647" s="59">
        <f t="shared" si="73"/>
        <v>2.8761193389069701</v>
      </c>
      <c r="AA647" s="59">
        <f t="shared" si="74"/>
        <v>2.6417247823842396</v>
      </c>
      <c r="AB647" s="59">
        <f t="shared" si="75"/>
        <v>2.426432634925094</v>
      </c>
      <c r="AC647" s="59">
        <f t="shared" si="76"/>
        <v>2.2286861110928484</v>
      </c>
      <c r="AD647" s="59">
        <f t="shared" si="77"/>
        <v>2.0470552985005921</v>
      </c>
    </row>
    <row r="648" spans="1:30" x14ac:dyDescent="0.25">
      <c r="A648" s="52" t="s">
        <v>630</v>
      </c>
      <c r="B648" s="53">
        <v>39422</v>
      </c>
      <c r="C648" s="54">
        <v>4301333101</v>
      </c>
      <c r="D648" s="55">
        <v>366</v>
      </c>
      <c r="E648" s="55">
        <v>2316</v>
      </c>
      <c r="F648" s="55" t="s">
        <v>18</v>
      </c>
      <c r="G648" s="55" t="s">
        <v>32</v>
      </c>
      <c r="H648" s="55">
        <v>40.017809999999898</v>
      </c>
      <c r="I648" s="56">
        <v>-110.15539</v>
      </c>
      <c r="J648" s="54">
        <v>2316</v>
      </c>
      <c r="K648" s="55">
        <v>365</v>
      </c>
      <c r="L648" s="55">
        <v>730</v>
      </c>
      <c r="M648" s="55">
        <v>1095</v>
      </c>
      <c r="N648" s="55">
        <v>1460</v>
      </c>
      <c r="O648" s="55">
        <v>1825</v>
      </c>
      <c r="P648" s="55">
        <v>2190</v>
      </c>
      <c r="Q648" s="57">
        <v>2.3290384453705478E-4</v>
      </c>
      <c r="R648" s="58">
        <v>2127.2533838345703</v>
      </c>
      <c r="S648" s="58">
        <v>1953.8890151276464</v>
      </c>
      <c r="T648" s="58">
        <v>1794.6532897527984</v>
      </c>
      <c r="U648" s="58">
        <v>1648.3947683231795</v>
      </c>
      <c r="V648" s="58">
        <v>1514.0558500909697</v>
      </c>
      <c r="W648" s="60">
        <v>1390.6651253974705</v>
      </c>
      <c r="X648" s="59">
        <f t="shared" si="71"/>
        <v>3.415043904</v>
      </c>
      <c r="Y648" s="59">
        <f t="shared" si="72"/>
        <v>3.1367287136129627</v>
      </c>
      <c r="Z648" s="59">
        <f t="shared" si="73"/>
        <v>2.8810953239223802</v>
      </c>
      <c r="AA648" s="59">
        <f t="shared" si="74"/>
        <v>2.6462952404852502</v>
      </c>
      <c r="AB648" s="59">
        <f t="shared" si="75"/>
        <v>2.4306306152623343</v>
      </c>
      <c r="AC648" s="59">
        <f t="shared" si="76"/>
        <v>2.2325419694165385</v>
      </c>
      <c r="AD648" s="59">
        <f t="shared" si="77"/>
        <v>2.0505969166640878</v>
      </c>
    </row>
    <row r="649" spans="1:30" x14ac:dyDescent="0.25">
      <c r="A649" s="52" t="s">
        <v>847</v>
      </c>
      <c r="B649" s="53">
        <v>40106</v>
      </c>
      <c r="C649" s="54">
        <v>4301350017</v>
      </c>
      <c r="D649" s="55">
        <v>364</v>
      </c>
      <c r="E649" s="55">
        <v>2320</v>
      </c>
      <c r="F649" s="55" t="s">
        <v>18</v>
      </c>
      <c r="G649" s="55" t="s">
        <v>32</v>
      </c>
      <c r="H649" s="55">
        <v>40.12135</v>
      </c>
      <c r="I649" s="56">
        <v>-110.016949999999</v>
      </c>
      <c r="J649" s="54">
        <v>2320</v>
      </c>
      <c r="K649" s="55">
        <v>365</v>
      </c>
      <c r="L649" s="55">
        <v>730</v>
      </c>
      <c r="M649" s="55">
        <v>1095</v>
      </c>
      <c r="N649" s="55">
        <v>1460</v>
      </c>
      <c r="O649" s="55">
        <v>1825</v>
      </c>
      <c r="P649" s="55">
        <v>2190</v>
      </c>
      <c r="Q649" s="57">
        <v>2.3290384453705478E-4</v>
      </c>
      <c r="R649" s="58">
        <v>2130.9273965873067</v>
      </c>
      <c r="S649" s="58">
        <v>1957.2636075544644</v>
      </c>
      <c r="T649" s="58">
        <v>1797.7528636556531</v>
      </c>
      <c r="U649" s="58">
        <v>1651.2417368349638</v>
      </c>
      <c r="V649" s="58">
        <v>1516.6707997457036</v>
      </c>
      <c r="W649" s="60">
        <v>1393.066964992285</v>
      </c>
      <c r="X649" s="59">
        <f t="shared" si="71"/>
        <v>3.4209420799999997</v>
      </c>
      <c r="Y649" s="59">
        <f t="shared" si="72"/>
        <v>3.1421462070734334</v>
      </c>
      <c r="Z649" s="59">
        <f t="shared" si="73"/>
        <v>2.8860713089377903</v>
      </c>
      <c r="AA649" s="59">
        <f t="shared" si="74"/>
        <v>2.6508656985862613</v>
      </c>
      <c r="AB649" s="59">
        <f t="shared" si="75"/>
        <v>2.434828595599575</v>
      </c>
      <c r="AC649" s="59">
        <f t="shared" si="76"/>
        <v>2.2363978277402285</v>
      </c>
      <c r="AD649" s="59">
        <f t="shared" si="77"/>
        <v>2.0541385348275836</v>
      </c>
    </row>
    <row r="650" spans="1:30" x14ac:dyDescent="0.25">
      <c r="A650" s="52" t="s">
        <v>1491</v>
      </c>
      <c r="B650" s="53">
        <v>40983</v>
      </c>
      <c r="C650" s="54">
        <v>4301350911</v>
      </c>
      <c r="D650" s="55">
        <v>251</v>
      </c>
      <c r="E650" s="55">
        <v>2327</v>
      </c>
      <c r="F650" s="55" t="s">
        <v>18</v>
      </c>
      <c r="G650" s="55" t="s">
        <v>32</v>
      </c>
      <c r="H650" s="55">
        <v>40.058039999999899</v>
      </c>
      <c r="I650" s="56">
        <v>-110.20143</v>
      </c>
      <c r="J650" s="54">
        <v>2327</v>
      </c>
      <c r="K650" s="55">
        <v>365</v>
      </c>
      <c r="L650" s="55">
        <v>730</v>
      </c>
      <c r="M650" s="55">
        <v>1095</v>
      </c>
      <c r="N650" s="55">
        <v>1460</v>
      </c>
      <c r="O650" s="55">
        <v>1825</v>
      </c>
      <c r="P650" s="55">
        <v>2190</v>
      </c>
      <c r="Q650" s="57">
        <v>2.3290384453705478E-4</v>
      </c>
      <c r="R650" s="58">
        <v>2137.3569189045961</v>
      </c>
      <c r="S650" s="58">
        <v>1963.169144301396</v>
      </c>
      <c r="T650" s="58">
        <v>1803.1771179856485</v>
      </c>
      <c r="U650" s="58">
        <v>1656.2239317305866</v>
      </c>
      <c r="V650" s="58">
        <v>1521.246961641488</v>
      </c>
      <c r="W650" s="60">
        <v>1397.2701842832098</v>
      </c>
      <c r="X650" s="59">
        <f t="shared" si="71"/>
        <v>3.4312638879999997</v>
      </c>
      <c r="Y650" s="59">
        <f t="shared" si="72"/>
        <v>3.1516268206292586</v>
      </c>
      <c r="Z650" s="59">
        <f t="shared" si="73"/>
        <v>2.8947792827147576</v>
      </c>
      <c r="AA650" s="59">
        <f t="shared" si="74"/>
        <v>2.6588640002630299</v>
      </c>
      <c r="AB650" s="59">
        <f t="shared" si="75"/>
        <v>2.4421750611897459</v>
      </c>
      <c r="AC650" s="59">
        <f t="shared" si="76"/>
        <v>2.2431455798066864</v>
      </c>
      <c r="AD650" s="59">
        <f t="shared" si="77"/>
        <v>2.0603363666137011</v>
      </c>
    </row>
    <row r="651" spans="1:30" x14ac:dyDescent="0.25">
      <c r="A651" s="52" t="s">
        <v>944</v>
      </c>
      <c r="B651" s="53">
        <v>40305</v>
      </c>
      <c r="C651" s="54">
        <v>4301332850</v>
      </c>
      <c r="D651" s="55">
        <v>366</v>
      </c>
      <c r="E651" s="55">
        <v>2333</v>
      </c>
      <c r="F651" s="55" t="s">
        <v>18</v>
      </c>
      <c r="G651" s="55" t="s">
        <v>32</v>
      </c>
      <c r="H651" s="55">
        <v>40.051290000000002</v>
      </c>
      <c r="I651" s="56">
        <v>-110.32799</v>
      </c>
      <c r="J651" s="54">
        <v>2333</v>
      </c>
      <c r="K651" s="55">
        <v>365</v>
      </c>
      <c r="L651" s="55">
        <v>730</v>
      </c>
      <c r="M651" s="55">
        <v>1095</v>
      </c>
      <c r="N651" s="55">
        <v>1460</v>
      </c>
      <c r="O651" s="55">
        <v>1825</v>
      </c>
      <c r="P651" s="55">
        <v>2190</v>
      </c>
      <c r="Q651" s="57">
        <v>2.3290384453705478E-4</v>
      </c>
      <c r="R651" s="58">
        <v>2142.8679380337012</v>
      </c>
      <c r="S651" s="58">
        <v>1968.231032941623</v>
      </c>
      <c r="T651" s="58">
        <v>1807.8264788399304</v>
      </c>
      <c r="U651" s="58">
        <v>1660.4943844982633</v>
      </c>
      <c r="V651" s="58">
        <v>1525.169386123589</v>
      </c>
      <c r="W651" s="60">
        <v>1400.8729436754313</v>
      </c>
      <c r="X651" s="59">
        <f t="shared" si="71"/>
        <v>3.4401111520000001</v>
      </c>
      <c r="Y651" s="59">
        <f t="shared" si="72"/>
        <v>3.1597530608199658</v>
      </c>
      <c r="Z651" s="59">
        <f t="shared" si="73"/>
        <v>2.9022432602378725</v>
      </c>
      <c r="AA651" s="59">
        <f t="shared" si="74"/>
        <v>2.6657196874145463</v>
      </c>
      <c r="AB651" s="59">
        <f t="shared" si="75"/>
        <v>2.4484720316956072</v>
      </c>
      <c r="AC651" s="59">
        <f t="shared" si="76"/>
        <v>2.2489293672922215</v>
      </c>
      <c r="AD651" s="59">
        <f t="shared" si="77"/>
        <v>2.0656487938589452</v>
      </c>
    </row>
    <row r="652" spans="1:30" x14ac:dyDescent="0.25">
      <c r="A652" s="52" t="s">
        <v>1450</v>
      </c>
      <c r="B652" s="53">
        <v>40928</v>
      </c>
      <c r="C652" s="54">
        <v>4301350699</v>
      </c>
      <c r="D652" s="55">
        <v>345</v>
      </c>
      <c r="E652" s="55">
        <v>2334</v>
      </c>
      <c r="F652" s="55" t="s">
        <v>18</v>
      </c>
      <c r="G652" s="55" t="s">
        <v>32</v>
      </c>
      <c r="H652" s="55">
        <v>40.036639999999899</v>
      </c>
      <c r="I652" s="56">
        <v>-110.1503</v>
      </c>
      <c r="J652" s="54">
        <v>2334</v>
      </c>
      <c r="K652" s="55">
        <v>365</v>
      </c>
      <c r="L652" s="55">
        <v>730</v>
      </c>
      <c r="M652" s="55">
        <v>1095</v>
      </c>
      <c r="N652" s="55">
        <v>1460</v>
      </c>
      <c r="O652" s="55">
        <v>1825</v>
      </c>
      <c r="P652" s="55">
        <v>2190</v>
      </c>
      <c r="Q652" s="57">
        <v>2.3290384453705478E-4</v>
      </c>
      <c r="R652" s="58">
        <v>2143.7864412218855</v>
      </c>
      <c r="S652" s="58">
        <v>1969.0746810483276</v>
      </c>
      <c r="T652" s="58">
        <v>1808.6013723156441</v>
      </c>
      <c r="U652" s="58">
        <v>1661.2061266262094</v>
      </c>
      <c r="V652" s="58">
        <v>1525.8231235372725</v>
      </c>
      <c r="W652" s="60">
        <v>1401.4734035741349</v>
      </c>
      <c r="X652" s="59">
        <f t="shared" si="71"/>
        <v>3.4415856959999997</v>
      </c>
      <c r="Y652" s="59">
        <f t="shared" si="72"/>
        <v>3.1611074341850838</v>
      </c>
      <c r="Z652" s="59">
        <f t="shared" si="73"/>
        <v>2.9034872564917253</v>
      </c>
      <c r="AA652" s="59">
        <f t="shared" si="74"/>
        <v>2.666862301939799</v>
      </c>
      <c r="AB652" s="59">
        <f t="shared" si="75"/>
        <v>2.4495215267799173</v>
      </c>
      <c r="AC652" s="59">
        <f t="shared" si="76"/>
        <v>2.2498933318731438</v>
      </c>
      <c r="AD652" s="59">
        <f t="shared" si="77"/>
        <v>2.0665341983998191</v>
      </c>
    </row>
    <row r="653" spans="1:30" x14ac:dyDescent="0.25">
      <c r="A653" s="52" t="s">
        <v>1066</v>
      </c>
      <c r="B653" s="53">
        <v>40448</v>
      </c>
      <c r="C653" s="54">
        <v>4301333469</v>
      </c>
      <c r="D653" s="55">
        <v>366</v>
      </c>
      <c r="E653" s="55">
        <v>2337</v>
      </c>
      <c r="F653" s="55" t="s">
        <v>18</v>
      </c>
      <c r="G653" s="55" t="s">
        <v>32</v>
      </c>
      <c r="H653" s="55">
        <v>40.007350000000002</v>
      </c>
      <c r="I653" s="56">
        <v>-110.14530000000001</v>
      </c>
      <c r="J653" s="54">
        <v>2337</v>
      </c>
      <c r="K653" s="55">
        <v>365</v>
      </c>
      <c r="L653" s="55">
        <v>730</v>
      </c>
      <c r="M653" s="55">
        <v>1095</v>
      </c>
      <c r="N653" s="55">
        <v>1460</v>
      </c>
      <c r="O653" s="55">
        <v>1825</v>
      </c>
      <c r="P653" s="55">
        <v>2190</v>
      </c>
      <c r="Q653" s="57">
        <v>2.3290384453705478E-4</v>
      </c>
      <c r="R653" s="58">
        <v>2146.5419507864381</v>
      </c>
      <c r="S653" s="58">
        <v>1971.605625368441</v>
      </c>
      <c r="T653" s="58">
        <v>1810.926052742785</v>
      </c>
      <c r="U653" s="58">
        <v>1663.3413530100477</v>
      </c>
      <c r="V653" s="58">
        <v>1527.7843357783229</v>
      </c>
      <c r="W653" s="60">
        <v>1403.2747832702455</v>
      </c>
      <c r="X653" s="59">
        <f t="shared" si="71"/>
        <v>3.4460093279999997</v>
      </c>
      <c r="Y653" s="59">
        <f t="shared" si="72"/>
        <v>3.1651705542804374</v>
      </c>
      <c r="Z653" s="59">
        <f t="shared" si="73"/>
        <v>2.9072192452532821</v>
      </c>
      <c r="AA653" s="59">
        <f t="shared" si="74"/>
        <v>2.670290145515557</v>
      </c>
      <c r="AB653" s="59">
        <f t="shared" si="75"/>
        <v>2.4526700120328475</v>
      </c>
      <c r="AC653" s="59">
        <f t="shared" si="76"/>
        <v>2.2527852256159111</v>
      </c>
      <c r="AD653" s="59">
        <f t="shared" si="77"/>
        <v>2.0691904120224409</v>
      </c>
    </row>
    <row r="654" spans="1:30" x14ac:dyDescent="0.25">
      <c r="A654" s="52" t="s">
        <v>673</v>
      </c>
      <c r="B654" s="53">
        <v>39561</v>
      </c>
      <c r="C654" s="54">
        <v>4301333027</v>
      </c>
      <c r="D654" s="55">
        <v>219</v>
      </c>
      <c r="E654" s="55">
        <v>2340</v>
      </c>
      <c r="F654" s="55" t="s">
        <v>18</v>
      </c>
      <c r="G654" s="55" t="s">
        <v>32</v>
      </c>
      <c r="H654" s="55">
        <v>40.017919999999897</v>
      </c>
      <c r="I654" s="56">
        <v>-110.10265</v>
      </c>
      <c r="J654" s="54">
        <v>2340</v>
      </c>
      <c r="K654" s="55">
        <v>365</v>
      </c>
      <c r="L654" s="55">
        <v>730</v>
      </c>
      <c r="M654" s="55">
        <v>1095</v>
      </c>
      <c r="N654" s="55">
        <v>1460</v>
      </c>
      <c r="O654" s="55">
        <v>1825</v>
      </c>
      <c r="P654" s="55">
        <v>2190</v>
      </c>
      <c r="Q654" s="57">
        <v>2.3290384453705478E-4</v>
      </c>
      <c r="R654" s="58">
        <v>2149.2974603509906</v>
      </c>
      <c r="S654" s="58">
        <v>1974.1365696885546</v>
      </c>
      <c r="T654" s="58">
        <v>1813.2507331699258</v>
      </c>
      <c r="U654" s="58">
        <v>1665.4765793938861</v>
      </c>
      <c r="V654" s="58">
        <v>1529.7455480193735</v>
      </c>
      <c r="W654" s="60">
        <v>1405.0761629663564</v>
      </c>
      <c r="X654" s="59">
        <f t="shared" si="71"/>
        <v>3.4504329599999997</v>
      </c>
      <c r="Y654" s="59">
        <f t="shared" si="72"/>
        <v>3.169233674375791</v>
      </c>
      <c r="Z654" s="59">
        <f t="shared" si="73"/>
        <v>2.9109512340148398</v>
      </c>
      <c r="AA654" s="59">
        <f t="shared" si="74"/>
        <v>2.673717989091315</v>
      </c>
      <c r="AB654" s="59">
        <f t="shared" si="75"/>
        <v>2.4558184972857782</v>
      </c>
      <c r="AC654" s="59">
        <f t="shared" si="76"/>
        <v>2.2556771193586789</v>
      </c>
      <c r="AD654" s="59">
        <f t="shared" si="77"/>
        <v>2.0718466256450627</v>
      </c>
    </row>
    <row r="655" spans="1:30" x14ac:dyDescent="0.25">
      <c r="A655" s="52" t="s">
        <v>817</v>
      </c>
      <c r="B655" s="53">
        <v>40022</v>
      </c>
      <c r="C655" s="54">
        <v>4301333408</v>
      </c>
      <c r="D655" s="55">
        <v>350</v>
      </c>
      <c r="E655" s="55">
        <v>2340</v>
      </c>
      <c r="F655" s="55" t="s">
        <v>18</v>
      </c>
      <c r="G655" s="55" t="s">
        <v>32</v>
      </c>
      <c r="H655" s="55">
        <v>40.007289999999898</v>
      </c>
      <c r="I655" s="56">
        <v>-110.12728</v>
      </c>
      <c r="J655" s="54">
        <v>2340</v>
      </c>
      <c r="K655" s="55">
        <v>365</v>
      </c>
      <c r="L655" s="55">
        <v>730</v>
      </c>
      <c r="M655" s="55">
        <v>1095</v>
      </c>
      <c r="N655" s="55">
        <v>1460</v>
      </c>
      <c r="O655" s="55">
        <v>1825</v>
      </c>
      <c r="P655" s="55">
        <v>2190</v>
      </c>
      <c r="Q655" s="57">
        <v>2.3290384453705478E-4</v>
      </c>
      <c r="R655" s="58">
        <v>2149.2974603509906</v>
      </c>
      <c r="S655" s="58">
        <v>1974.1365696885546</v>
      </c>
      <c r="T655" s="58">
        <v>1813.2507331699258</v>
      </c>
      <c r="U655" s="58">
        <v>1665.4765793938861</v>
      </c>
      <c r="V655" s="58">
        <v>1529.7455480193735</v>
      </c>
      <c r="W655" s="60">
        <v>1405.0761629663564</v>
      </c>
      <c r="X655" s="59">
        <f t="shared" si="71"/>
        <v>3.4504329599999997</v>
      </c>
      <c r="Y655" s="59">
        <f t="shared" si="72"/>
        <v>3.169233674375791</v>
      </c>
      <c r="Z655" s="59">
        <f t="shared" si="73"/>
        <v>2.9109512340148398</v>
      </c>
      <c r="AA655" s="59">
        <f t="shared" si="74"/>
        <v>2.673717989091315</v>
      </c>
      <c r="AB655" s="59">
        <f t="shared" si="75"/>
        <v>2.4558184972857782</v>
      </c>
      <c r="AC655" s="59">
        <f t="shared" si="76"/>
        <v>2.2556771193586789</v>
      </c>
      <c r="AD655" s="59">
        <f t="shared" si="77"/>
        <v>2.0718466256450627</v>
      </c>
    </row>
    <row r="656" spans="1:30" x14ac:dyDescent="0.25">
      <c r="A656" s="52" t="s">
        <v>1648</v>
      </c>
      <c r="B656" s="53">
        <v>41201</v>
      </c>
      <c r="C656" s="54">
        <v>4301351164</v>
      </c>
      <c r="D656" s="55">
        <v>76</v>
      </c>
      <c r="E656" s="55">
        <v>2342</v>
      </c>
      <c r="F656" s="55" t="s">
        <v>18</v>
      </c>
      <c r="G656" s="55" t="s">
        <v>32</v>
      </c>
      <c r="H656" s="55">
        <v>40.05059</v>
      </c>
      <c r="I656" s="56">
        <v>-110.11726</v>
      </c>
      <c r="J656" s="54">
        <v>2342</v>
      </c>
      <c r="K656" s="55">
        <v>365</v>
      </c>
      <c r="L656" s="55">
        <v>730</v>
      </c>
      <c r="M656" s="55">
        <v>1095</v>
      </c>
      <c r="N656" s="55">
        <v>1460</v>
      </c>
      <c r="O656" s="55">
        <v>1825</v>
      </c>
      <c r="P656" s="55">
        <v>2190</v>
      </c>
      <c r="Q656" s="57">
        <v>2.3290384453705478E-4</v>
      </c>
      <c r="R656" s="58">
        <v>2151.1344667273588</v>
      </c>
      <c r="S656" s="58">
        <v>1975.8238659019637</v>
      </c>
      <c r="T656" s="58">
        <v>1814.8005201213532</v>
      </c>
      <c r="U656" s="58">
        <v>1666.9000636497783</v>
      </c>
      <c r="V656" s="58">
        <v>1531.0530228467403</v>
      </c>
      <c r="W656" s="60">
        <v>1406.2770827637635</v>
      </c>
      <c r="X656" s="59">
        <f t="shared" si="71"/>
        <v>3.4533820479999999</v>
      </c>
      <c r="Y656" s="59">
        <f t="shared" si="72"/>
        <v>3.1719424211060265</v>
      </c>
      <c r="Z656" s="59">
        <f t="shared" si="73"/>
        <v>2.9134392265225451</v>
      </c>
      <c r="AA656" s="59">
        <f t="shared" si="74"/>
        <v>2.6760032181418207</v>
      </c>
      <c r="AB656" s="59">
        <f t="shared" si="75"/>
        <v>2.4579174874543988</v>
      </c>
      <c r="AC656" s="59">
        <f t="shared" si="76"/>
        <v>2.2576050485205239</v>
      </c>
      <c r="AD656" s="59">
        <f t="shared" si="77"/>
        <v>2.0736174347268106</v>
      </c>
    </row>
    <row r="657" spans="1:30" x14ac:dyDescent="0.25">
      <c r="A657" s="52" t="s">
        <v>882</v>
      </c>
      <c r="B657" s="53">
        <v>40212</v>
      </c>
      <c r="C657" s="54">
        <v>4301334077</v>
      </c>
      <c r="D657" s="55">
        <v>335</v>
      </c>
      <c r="E657" s="55">
        <v>2345</v>
      </c>
      <c r="F657" s="55" t="s">
        <v>18</v>
      </c>
      <c r="G657" s="55" t="s">
        <v>32</v>
      </c>
      <c r="H657" s="55">
        <v>40.058259999999898</v>
      </c>
      <c r="I657" s="56">
        <v>-110.16912000000001</v>
      </c>
      <c r="J657" s="54">
        <v>2345</v>
      </c>
      <c r="K657" s="55">
        <v>365</v>
      </c>
      <c r="L657" s="55">
        <v>730</v>
      </c>
      <c r="M657" s="55">
        <v>1095</v>
      </c>
      <c r="N657" s="55">
        <v>1460</v>
      </c>
      <c r="O657" s="55">
        <v>1825</v>
      </c>
      <c r="P657" s="55">
        <v>2190</v>
      </c>
      <c r="Q657" s="57">
        <v>2.3290384453705478E-4</v>
      </c>
      <c r="R657" s="58">
        <v>2153.8899762919114</v>
      </c>
      <c r="S657" s="58">
        <v>1978.354810222077</v>
      </c>
      <c r="T657" s="58">
        <v>1817.1252005484941</v>
      </c>
      <c r="U657" s="58">
        <v>1669.0352900336165</v>
      </c>
      <c r="V657" s="58">
        <v>1533.0142350877909</v>
      </c>
      <c r="W657" s="60">
        <v>1408.0784624598741</v>
      </c>
      <c r="X657" s="59">
        <f t="shared" si="71"/>
        <v>3.4578056799999999</v>
      </c>
      <c r="Y657" s="59">
        <f t="shared" si="72"/>
        <v>3.1760055412013801</v>
      </c>
      <c r="Z657" s="59">
        <f t="shared" si="73"/>
        <v>2.9171712152841023</v>
      </c>
      <c r="AA657" s="59">
        <f t="shared" si="74"/>
        <v>2.6794310617175787</v>
      </c>
      <c r="AB657" s="59">
        <f t="shared" si="75"/>
        <v>2.461065972707329</v>
      </c>
      <c r="AC657" s="59">
        <f t="shared" si="76"/>
        <v>2.2604969422632912</v>
      </c>
      <c r="AD657" s="59">
        <f t="shared" si="77"/>
        <v>2.0762736483494324</v>
      </c>
    </row>
    <row r="658" spans="1:30" x14ac:dyDescent="0.25">
      <c r="A658" s="52" t="s">
        <v>290</v>
      </c>
      <c r="B658" s="53">
        <v>35780</v>
      </c>
      <c r="C658" s="54">
        <v>4301331934</v>
      </c>
      <c r="D658" s="55">
        <v>348</v>
      </c>
      <c r="E658" s="55">
        <v>2356</v>
      </c>
      <c r="F658" s="55" t="s">
        <v>18</v>
      </c>
      <c r="G658" s="55" t="s">
        <v>32</v>
      </c>
      <c r="H658" s="55">
        <v>40.090110000000003</v>
      </c>
      <c r="I658" s="56">
        <v>-110.2204</v>
      </c>
      <c r="J658" s="54">
        <v>2356</v>
      </c>
      <c r="K658" s="55">
        <v>365</v>
      </c>
      <c r="L658" s="55">
        <v>730</v>
      </c>
      <c r="M658" s="55">
        <v>1095</v>
      </c>
      <c r="N658" s="55">
        <v>1460</v>
      </c>
      <c r="O658" s="55">
        <v>1825</v>
      </c>
      <c r="P658" s="55">
        <v>2190</v>
      </c>
      <c r="Q658" s="57">
        <v>2.3290384453705478E-4</v>
      </c>
      <c r="R658" s="58">
        <v>2163.9935113619376</v>
      </c>
      <c r="S658" s="58">
        <v>1987.6349393958267</v>
      </c>
      <c r="T658" s="58">
        <v>1825.6490287813442</v>
      </c>
      <c r="U658" s="58">
        <v>1676.8644534410237</v>
      </c>
      <c r="V658" s="58">
        <v>1540.2053466383093</v>
      </c>
      <c r="W658" s="60">
        <v>1414.6835213456134</v>
      </c>
      <c r="X658" s="59">
        <f t="shared" si="71"/>
        <v>3.474025664</v>
      </c>
      <c r="Y658" s="59">
        <f t="shared" si="72"/>
        <v>3.1909036482176769</v>
      </c>
      <c r="Z658" s="59">
        <f t="shared" si="73"/>
        <v>2.9308551740764797</v>
      </c>
      <c r="AA658" s="59">
        <f t="shared" si="74"/>
        <v>2.6919998214953584</v>
      </c>
      <c r="AB658" s="59">
        <f t="shared" si="75"/>
        <v>2.4726104186347406</v>
      </c>
      <c r="AC658" s="59">
        <f t="shared" si="76"/>
        <v>2.2711005526534391</v>
      </c>
      <c r="AD658" s="59">
        <f t="shared" si="77"/>
        <v>2.0860130982990461</v>
      </c>
    </row>
    <row r="659" spans="1:30" x14ac:dyDescent="0.25">
      <c r="A659" s="52" t="s">
        <v>857</v>
      </c>
      <c r="B659" s="53">
        <v>40149</v>
      </c>
      <c r="C659" s="54">
        <v>4304740386</v>
      </c>
      <c r="D659" s="55">
        <v>364</v>
      </c>
      <c r="E659" s="55">
        <v>2358</v>
      </c>
      <c r="F659" s="55" t="s">
        <v>18</v>
      </c>
      <c r="G659" s="55" t="s">
        <v>19</v>
      </c>
      <c r="H659" s="55">
        <v>40.105429999999899</v>
      </c>
      <c r="I659" s="56">
        <v>-109.90877</v>
      </c>
      <c r="J659" s="54">
        <v>2358</v>
      </c>
      <c r="K659" s="55">
        <v>365</v>
      </c>
      <c r="L659" s="55">
        <v>730</v>
      </c>
      <c r="M659" s="55">
        <v>1095</v>
      </c>
      <c r="N659" s="55">
        <v>1460</v>
      </c>
      <c r="O659" s="55">
        <v>1825</v>
      </c>
      <c r="P659" s="55">
        <v>2190</v>
      </c>
      <c r="Q659" s="57">
        <v>2.3290384453705478E-4</v>
      </c>
      <c r="R659" s="58">
        <v>2165.8305177383058</v>
      </c>
      <c r="S659" s="58">
        <v>1989.3222356092358</v>
      </c>
      <c r="T659" s="58">
        <v>1827.1988157327714</v>
      </c>
      <c r="U659" s="58">
        <v>1678.2879376969158</v>
      </c>
      <c r="V659" s="58">
        <v>1541.5128214656763</v>
      </c>
      <c r="W659" s="60">
        <v>1415.8844411430207</v>
      </c>
      <c r="X659" s="59">
        <f t="shared" si="71"/>
        <v>3.4769747519999998</v>
      </c>
      <c r="Y659" s="59">
        <f t="shared" si="72"/>
        <v>3.1936123949479125</v>
      </c>
      <c r="Z659" s="59">
        <f t="shared" si="73"/>
        <v>2.9333431665841849</v>
      </c>
      <c r="AA659" s="59">
        <f t="shared" si="74"/>
        <v>2.6942850505458638</v>
      </c>
      <c r="AB659" s="59">
        <f t="shared" si="75"/>
        <v>2.4747094088033608</v>
      </c>
      <c r="AC659" s="59">
        <f t="shared" si="76"/>
        <v>2.2730284818152842</v>
      </c>
      <c r="AD659" s="59">
        <f t="shared" si="77"/>
        <v>2.0877839073807944</v>
      </c>
    </row>
    <row r="660" spans="1:30" x14ac:dyDescent="0.25">
      <c r="A660" s="52" t="s">
        <v>1124</v>
      </c>
      <c r="B660" s="53">
        <v>40511</v>
      </c>
      <c r="C660" s="54">
        <v>4301350377</v>
      </c>
      <c r="D660" s="55">
        <v>352</v>
      </c>
      <c r="E660" s="55">
        <v>2377</v>
      </c>
      <c r="F660" s="55" t="s">
        <v>18</v>
      </c>
      <c r="G660" s="55" t="s">
        <v>32</v>
      </c>
      <c r="H660" s="55">
        <v>40.133000000000003</v>
      </c>
      <c r="I660" s="56">
        <v>-110.18294</v>
      </c>
      <c r="J660" s="54">
        <v>2377</v>
      </c>
      <c r="K660" s="55">
        <v>365</v>
      </c>
      <c r="L660" s="55">
        <v>730</v>
      </c>
      <c r="M660" s="55">
        <v>1095</v>
      </c>
      <c r="N660" s="55">
        <v>1460</v>
      </c>
      <c r="O660" s="55">
        <v>1825</v>
      </c>
      <c r="P660" s="55">
        <v>2190</v>
      </c>
      <c r="Q660" s="57">
        <v>2.3290384453705478E-4</v>
      </c>
      <c r="R660" s="58">
        <v>2183.2820783138054</v>
      </c>
      <c r="S660" s="58">
        <v>2005.3515496366215</v>
      </c>
      <c r="T660" s="58">
        <v>1841.9217917713306</v>
      </c>
      <c r="U660" s="58">
        <v>1691.8110381278918</v>
      </c>
      <c r="V660" s="58">
        <v>1553.9338323256627</v>
      </c>
      <c r="W660" s="60">
        <v>1427.2931792183886</v>
      </c>
      <c r="X660" s="59">
        <f t="shared" si="71"/>
        <v>3.5049910879999997</v>
      </c>
      <c r="Y660" s="59">
        <f t="shared" si="72"/>
        <v>3.2193454888851516</v>
      </c>
      <c r="Z660" s="59">
        <f t="shared" si="73"/>
        <v>2.9569790954073825</v>
      </c>
      <c r="AA660" s="59">
        <f t="shared" si="74"/>
        <v>2.7159947265256648</v>
      </c>
      <c r="AB660" s="59">
        <f t="shared" si="75"/>
        <v>2.4946498154052539</v>
      </c>
      <c r="AC660" s="59">
        <f t="shared" si="76"/>
        <v>2.2913438088528117</v>
      </c>
      <c r="AD660" s="59">
        <f t="shared" si="77"/>
        <v>2.1046065936573997</v>
      </c>
    </row>
    <row r="661" spans="1:30" x14ac:dyDescent="0.25">
      <c r="A661" s="52" t="s">
        <v>514</v>
      </c>
      <c r="B661" s="53">
        <v>39140</v>
      </c>
      <c r="C661" s="54">
        <v>4301333161</v>
      </c>
      <c r="D661" s="55">
        <v>363</v>
      </c>
      <c r="E661" s="55">
        <v>2379</v>
      </c>
      <c r="F661" s="55" t="s">
        <v>18</v>
      </c>
      <c r="G661" s="55" t="s">
        <v>32</v>
      </c>
      <c r="H661" s="55">
        <v>40.010449999999899</v>
      </c>
      <c r="I661" s="56">
        <v>-110.16307</v>
      </c>
      <c r="J661" s="54">
        <v>2379</v>
      </c>
      <c r="K661" s="55">
        <v>365</v>
      </c>
      <c r="L661" s="55">
        <v>730</v>
      </c>
      <c r="M661" s="55">
        <v>1095</v>
      </c>
      <c r="N661" s="55">
        <v>1460</v>
      </c>
      <c r="O661" s="55">
        <v>1825</v>
      </c>
      <c r="P661" s="55">
        <v>2190</v>
      </c>
      <c r="Q661" s="57">
        <v>2.3290384453705478E-4</v>
      </c>
      <c r="R661" s="58">
        <v>2185.1190846901736</v>
      </c>
      <c r="S661" s="58">
        <v>2007.0388458500306</v>
      </c>
      <c r="T661" s="58">
        <v>1843.4715787227581</v>
      </c>
      <c r="U661" s="58">
        <v>1693.2345223837842</v>
      </c>
      <c r="V661" s="58">
        <v>1555.2413071530298</v>
      </c>
      <c r="W661" s="60">
        <v>1428.4940990157957</v>
      </c>
      <c r="X661" s="59">
        <f t="shared" si="71"/>
        <v>3.507940176</v>
      </c>
      <c r="Y661" s="59">
        <f t="shared" si="72"/>
        <v>3.2220542356153872</v>
      </c>
      <c r="Z661" s="59">
        <f t="shared" si="73"/>
        <v>2.9594670879150873</v>
      </c>
      <c r="AA661" s="59">
        <f t="shared" si="74"/>
        <v>2.7182799555761705</v>
      </c>
      <c r="AB661" s="59">
        <f t="shared" si="75"/>
        <v>2.4967488055738745</v>
      </c>
      <c r="AC661" s="59">
        <f t="shared" si="76"/>
        <v>2.2932717380146572</v>
      </c>
      <c r="AD661" s="59">
        <f t="shared" si="77"/>
        <v>2.1063774027391471</v>
      </c>
    </row>
    <row r="662" spans="1:30" x14ac:dyDescent="0.25">
      <c r="A662" s="52" t="s">
        <v>930</v>
      </c>
      <c r="B662" s="53">
        <v>40291</v>
      </c>
      <c r="C662" s="54">
        <v>4301334081</v>
      </c>
      <c r="D662" s="55">
        <v>287</v>
      </c>
      <c r="E662" s="55">
        <v>2384</v>
      </c>
      <c r="F662" s="55" t="s">
        <v>18</v>
      </c>
      <c r="G662" s="55" t="s">
        <v>32</v>
      </c>
      <c r="H662" s="55">
        <v>40.050170000000001</v>
      </c>
      <c r="I662" s="56">
        <v>-110.09361</v>
      </c>
      <c r="J662" s="54">
        <v>2384</v>
      </c>
      <c r="K662" s="55">
        <v>365</v>
      </c>
      <c r="L662" s="55">
        <v>730</v>
      </c>
      <c r="M662" s="55">
        <v>1095</v>
      </c>
      <c r="N662" s="55">
        <v>1460</v>
      </c>
      <c r="O662" s="55">
        <v>1825</v>
      </c>
      <c r="P662" s="55">
        <v>2190</v>
      </c>
      <c r="Q662" s="57">
        <v>2.3290384453705478E-4</v>
      </c>
      <c r="R662" s="58">
        <v>2189.7116006310944</v>
      </c>
      <c r="S662" s="58">
        <v>2011.2570863835531</v>
      </c>
      <c r="T662" s="58">
        <v>1847.3460461013262</v>
      </c>
      <c r="U662" s="58">
        <v>1696.7932330235146</v>
      </c>
      <c r="V662" s="58">
        <v>1558.5099942214472</v>
      </c>
      <c r="W662" s="60">
        <v>1431.4963985093134</v>
      </c>
      <c r="X662" s="59">
        <f t="shared" si="71"/>
        <v>3.5153128959999997</v>
      </c>
      <c r="Y662" s="59">
        <f t="shared" si="72"/>
        <v>3.2288261024409763</v>
      </c>
      <c r="Z662" s="59">
        <f t="shared" si="73"/>
        <v>2.9656870691843498</v>
      </c>
      <c r="AA662" s="59">
        <f t="shared" si="74"/>
        <v>2.7239930282024338</v>
      </c>
      <c r="AB662" s="59">
        <f t="shared" si="75"/>
        <v>2.5019962809954253</v>
      </c>
      <c r="AC662" s="59">
        <f t="shared" si="76"/>
        <v>2.2980915609192696</v>
      </c>
      <c r="AD662" s="59">
        <f t="shared" si="77"/>
        <v>2.1108044254435168</v>
      </c>
    </row>
    <row r="663" spans="1:30" x14ac:dyDescent="0.25">
      <c r="A663" s="52" t="s">
        <v>647</v>
      </c>
      <c r="B663" s="53">
        <v>39496</v>
      </c>
      <c r="C663" s="54">
        <v>4301332961</v>
      </c>
      <c r="D663" s="55">
        <v>366</v>
      </c>
      <c r="E663" s="55">
        <v>2393</v>
      </c>
      <c r="F663" s="55" t="s">
        <v>18</v>
      </c>
      <c r="G663" s="55" t="s">
        <v>32</v>
      </c>
      <c r="H663" s="55">
        <v>40.018520000000002</v>
      </c>
      <c r="I663" s="56">
        <v>-110.079179999999</v>
      </c>
      <c r="J663" s="54">
        <v>2393</v>
      </c>
      <c r="K663" s="55">
        <v>365</v>
      </c>
      <c r="L663" s="55">
        <v>730</v>
      </c>
      <c r="M663" s="55">
        <v>1095</v>
      </c>
      <c r="N663" s="55">
        <v>1460</v>
      </c>
      <c r="O663" s="55">
        <v>1825</v>
      </c>
      <c r="P663" s="55">
        <v>2190</v>
      </c>
      <c r="Q663" s="57">
        <v>2.3290384453705478E-4</v>
      </c>
      <c r="R663" s="58">
        <v>2197.9781293247524</v>
      </c>
      <c r="S663" s="58">
        <v>2018.8499193438936</v>
      </c>
      <c r="T663" s="58">
        <v>1854.3200873827491</v>
      </c>
      <c r="U663" s="58">
        <v>1703.1989121750296</v>
      </c>
      <c r="V663" s="58">
        <v>1564.3936309445985</v>
      </c>
      <c r="W663" s="60">
        <v>1436.9005375976456</v>
      </c>
      <c r="X663" s="59">
        <f t="shared" si="71"/>
        <v>3.5285837920000001</v>
      </c>
      <c r="Y663" s="59">
        <f t="shared" si="72"/>
        <v>3.2410154627270376</v>
      </c>
      <c r="Z663" s="59">
        <f t="shared" si="73"/>
        <v>2.9768830354690223</v>
      </c>
      <c r="AA663" s="59">
        <f t="shared" si="74"/>
        <v>2.7342765589297082</v>
      </c>
      <c r="AB663" s="59">
        <f t="shared" si="75"/>
        <v>2.5114417367542168</v>
      </c>
      <c r="AC663" s="59">
        <f t="shared" si="76"/>
        <v>2.306767242147572</v>
      </c>
      <c r="AD663" s="59">
        <f t="shared" si="77"/>
        <v>2.1187730663113826</v>
      </c>
    </row>
    <row r="664" spans="1:30" x14ac:dyDescent="0.25">
      <c r="A664" s="52" t="s">
        <v>39</v>
      </c>
      <c r="B664" s="53">
        <v>23714</v>
      </c>
      <c r="C664" s="54">
        <v>4301315111</v>
      </c>
      <c r="D664" s="55">
        <v>350</v>
      </c>
      <c r="E664" s="55">
        <v>2394</v>
      </c>
      <c r="F664" s="55" t="s">
        <v>18</v>
      </c>
      <c r="G664" s="55" t="s">
        <v>32</v>
      </c>
      <c r="H664" s="55">
        <v>40.04336</v>
      </c>
      <c r="I664" s="56">
        <v>-110.07486</v>
      </c>
      <c r="J664" s="54">
        <v>2394</v>
      </c>
      <c r="K664" s="55">
        <v>365</v>
      </c>
      <c r="L664" s="55">
        <v>730</v>
      </c>
      <c r="M664" s="55">
        <v>1095</v>
      </c>
      <c r="N664" s="55">
        <v>1460</v>
      </c>
      <c r="O664" s="55">
        <v>1825</v>
      </c>
      <c r="P664" s="55">
        <v>2190</v>
      </c>
      <c r="Q664" s="57">
        <v>2.3290384453705478E-4</v>
      </c>
      <c r="R664" s="58">
        <v>2198.8966325129363</v>
      </c>
      <c r="S664" s="58">
        <v>2019.6935674505983</v>
      </c>
      <c r="T664" s="58">
        <v>1855.0949808584626</v>
      </c>
      <c r="U664" s="58">
        <v>1703.9106543029757</v>
      </c>
      <c r="V664" s="58">
        <v>1565.047368358282</v>
      </c>
      <c r="W664" s="60">
        <v>1437.5009974963491</v>
      </c>
      <c r="X664" s="59">
        <f t="shared" si="71"/>
        <v>3.5300583359999997</v>
      </c>
      <c r="Y664" s="59">
        <f t="shared" si="72"/>
        <v>3.2423698360921551</v>
      </c>
      <c r="Z664" s="59">
        <f t="shared" si="73"/>
        <v>2.9781270317228747</v>
      </c>
      <c r="AA664" s="59">
        <f t="shared" si="74"/>
        <v>2.7354191734549609</v>
      </c>
      <c r="AB664" s="59">
        <f t="shared" si="75"/>
        <v>2.5124912318385269</v>
      </c>
      <c r="AC664" s="59">
        <f t="shared" si="76"/>
        <v>2.3077312067284947</v>
      </c>
      <c r="AD664" s="59">
        <f t="shared" si="77"/>
        <v>2.1196584708522566</v>
      </c>
    </row>
    <row r="665" spans="1:30" x14ac:dyDescent="0.25">
      <c r="A665" s="52" t="s">
        <v>837</v>
      </c>
      <c r="B665" s="53">
        <v>40086</v>
      </c>
      <c r="C665" s="54">
        <v>4301333759</v>
      </c>
      <c r="D665" s="55">
        <v>347</v>
      </c>
      <c r="E665" s="55">
        <v>2397</v>
      </c>
      <c r="F665" s="55" t="s">
        <v>18</v>
      </c>
      <c r="G665" s="55" t="s">
        <v>32</v>
      </c>
      <c r="H665" s="55">
        <v>40.094439999999899</v>
      </c>
      <c r="I665" s="56">
        <v>-110.09359000000001</v>
      </c>
      <c r="J665" s="54">
        <v>2397</v>
      </c>
      <c r="K665" s="55">
        <v>365</v>
      </c>
      <c r="L665" s="55">
        <v>730</v>
      </c>
      <c r="M665" s="55">
        <v>1095</v>
      </c>
      <c r="N665" s="55">
        <v>1460</v>
      </c>
      <c r="O665" s="55">
        <v>1825</v>
      </c>
      <c r="P665" s="55">
        <v>2190</v>
      </c>
      <c r="Q665" s="57">
        <v>2.3290384453705478E-4</v>
      </c>
      <c r="R665" s="58">
        <v>2201.6521420774889</v>
      </c>
      <c r="S665" s="58">
        <v>2022.2245117707116</v>
      </c>
      <c r="T665" s="58">
        <v>1857.4196612856035</v>
      </c>
      <c r="U665" s="58">
        <v>1706.0458806868139</v>
      </c>
      <c r="V665" s="58">
        <v>1567.0085805993326</v>
      </c>
      <c r="W665" s="60">
        <v>1439.30237719246</v>
      </c>
      <c r="X665" s="59">
        <f t="shared" si="71"/>
        <v>3.5344819679999997</v>
      </c>
      <c r="Y665" s="59">
        <f t="shared" si="72"/>
        <v>3.2464329561875087</v>
      </c>
      <c r="Z665" s="59">
        <f t="shared" si="73"/>
        <v>2.981859020484432</v>
      </c>
      <c r="AA665" s="59">
        <f t="shared" si="74"/>
        <v>2.7388470170307189</v>
      </c>
      <c r="AB665" s="59">
        <f t="shared" si="75"/>
        <v>2.5156397170914571</v>
      </c>
      <c r="AC665" s="59">
        <f t="shared" si="76"/>
        <v>2.3106231004712621</v>
      </c>
      <c r="AD665" s="59">
        <f t="shared" si="77"/>
        <v>2.1223146844748788</v>
      </c>
    </row>
    <row r="666" spans="1:30" x14ac:dyDescent="0.25">
      <c r="A666" s="52" t="s">
        <v>724</v>
      </c>
      <c r="B666" s="53">
        <v>39745</v>
      </c>
      <c r="C666" s="54">
        <v>4301333943</v>
      </c>
      <c r="D666" s="55">
        <v>339</v>
      </c>
      <c r="E666" s="55">
        <v>2400</v>
      </c>
      <c r="F666" s="55" t="s">
        <v>18</v>
      </c>
      <c r="G666" s="55" t="s">
        <v>32</v>
      </c>
      <c r="H666" s="55">
        <v>40.12189</v>
      </c>
      <c r="I666" s="56">
        <v>-109.98998</v>
      </c>
      <c r="J666" s="54">
        <v>2400</v>
      </c>
      <c r="K666" s="55">
        <v>365</v>
      </c>
      <c r="L666" s="55">
        <v>730</v>
      </c>
      <c r="M666" s="55">
        <v>1095</v>
      </c>
      <c r="N666" s="55">
        <v>1460</v>
      </c>
      <c r="O666" s="55">
        <v>1825</v>
      </c>
      <c r="P666" s="55">
        <v>2190</v>
      </c>
      <c r="Q666" s="57">
        <v>2.3290384453705478E-4</v>
      </c>
      <c r="R666" s="58">
        <v>2204.4076516420414</v>
      </c>
      <c r="S666" s="58">
        <v>2024.7554560908252</v>
      </c>
      <c r="T666" s="58">
        <v>1859.7443417127445</v>
      </c>
      <c r="U666" s="58">
        <v>1708.1811070706524</v>
      </c>
      <c r="V666" s="58">
        <v>1568.969792840383</v>
      </c>
      <c r="W666" s="60">
        <v>1441.1037568885706</v>
      </c>
      <c r="X666" s="59">
        <f t="shared" si="71"/>
        <v>3.5389055999999997</v>
      </c>
      <c r="Y666" s="59">
        <f t="shared" si="72"/>
        <v>3.2504960762828623</v>
      </c>
      <c r="Z666" s="59">
        <f t="shared" si="73"/>
        <v>2.9855910092459896</v>
      </c>
      <c r="AA666" s="59">
        <f t="shared" si="74"/>
        <v>2.7422748606064768</v>
      </c>
      <c r="AB666" s="59">
        <f t="shared" si="75"/>
        <v>2.5187882023443882</v>
      </c>
      <c r="AC666" s="59">
        <f t="shared" si="76"/>
        <v>2.3135149942140294</v>
      </c>
      <c r="AD666" s="59">
        <f t="shared" si="77"/>
        <v>2.1249708980975002</v>
      </c>
    </row>
    <row r="667" spans="1:30" x14ac:dyDescent="0.25">
      <c r="A667" s="52" t="s">
        <v>1218</v>
      </c>
      <c r="B667" s="53">
        <v>40606</v>
      </c>
      <c r="C667" s="54">
        <v>4301350239</v>
      </c>
      <c r="D667" s="55">
        <v>366</v>
      </c>
      <c r="E667" s="55">
        <v>2403</v>
      </c>
      <c r="F667" s="55" t="s">
        <v>18</v>
      </c>
      <c r="G667" s="55" t="s">
        <v>32</v>
      </c>
      <c r="H667" s="55">
        <v>40.087069999999898</v>
      </c>
      <c r="I667" s="56">
        <v>-110.098389999999</v>
      </c>
      <c r="J667" s="54">
        <v>2403</v>
      </c>
      <c r="K667" s="55">
        <v>365</v>
      </c>
      <c r="L667" s="55">
        <v>730</v>
      </c>
      <c r="M667" s="55">
        <v>1095</v>
      </c>
      <c r="N667" s="55">
        <v>1460</v>
      </c>
      <c r="O667" s="55">
        <v>1825</v>
      </c>
      <c r="P667" s="55">
        <v>2190</v>
      </c>
      <c r="Q667" s="57">
        <v>2.3290384453705478E-4</v>
      </c>
      <c r="R667" s="58">
        <v>2207.1631612065939</v>
      </c>
      <c r="S667" s="58">
        <v>2027.2864004109388</v>
      </c>
      <c r="T667" s="58">
        <v>1862.0690221398854</v>
      </c>
      <c r="U667" s="58">
        <v>1710.3163334544906</v>
      </c>
      <c r="V667" s="58">
        <v>1570.9310050814336</v>
      </c>
      <c r="W667" s="60">
        <v>1442.9051365846813</v>
      </c>
      <c r="X667" s="59">
        <f t="shared" si="71"/>
        <v>3.5433292320000001</v>
      </c>
      <c r="Y667" s="59">
        <f t="shared" si="72"/>
        <v>3.2545591963782159</v>
      </c>
      <c r="Z667" s="59">
        <f t="shared" si="73"/>
        <v>2.9893229980075473</v>
      </c>
      <c r="AA667" s="59">
        <f t="shared" si="74"/>
        <v>2.7457027041822353</v>
      </c>
      <c r="AB667" s="59">
        <f t="shared" si="75"/>
        <v>2.5219366875973184</v>
      </c>
      <c r="AC667" s="59">
        <f t="shared" si="76"/>
        <v>2.3164068879567972</v>
      </c>
      <c r="AD667" s="59">
        <f t="shared" si="77"/>
        <v>2.127627111720122</v>
      </c>
    </row>
    <row r="668" spans="1:30" x14ac:dyDescent="0.25">
      <c r="A668" s="52" t="s">
        <v>251</v>
      </c>
      <c r="B668" s="53">
        <v>33849</v>
      </c>
      <c r="C668" s="54">
        <v>4301331358</v>
      </c>
      <c r="D668" s="55">
        <v>366</v>
      </c>
      <c r="E668" s="55">
        <v>2408</v>
      </c>
      <c r="F668" s="55" t="s">
        <v>18</v>
      </c>
      <c r="G668" s="55" t="s">
        <v>32</v>
      </c>
      <c r="H668" s="55">
        <v>40.311329999999899</v>
      </c>
      <c r="I668" s="56">
        <v>-110.32659</v>
      </c>
      <c r="J668" s="54">
        <v>2408</v>
      </c>
      <c r="K668" s="55">
        <v>365</v>
      </c>
      <c r="L668" s="55">
        <v>730</v>
      </c>
      <c r="M668" s="55">
        <v>1095</v>
      </c>
      <c r="N668" s="55">
        <v>1460</v>
      </c>
      <c r="O668" s="55">
        <v>1825</v>
      </c>
      <c r="P668" s="55">
        <v>2190</v>
      </c>
      <c r="Q668" s="57">
        <v>2.3290384453705478E-4</v>
      </c>
      <c r="R668" s="58">
        <v>2211.7556771475151</v>
      </c>
      <c r="S668" s="58">
        <v>2031.5046409444612</v>
      </c>
      <c r="T668" s="58">
        <v>1865.9434895184536</v>
      </c>
      <c r="U668" s="58">
        <v>1713.8750440942213</v>
      </c>
      <c r="V668" s="58">
        <v>1574.199692149851</v>
      </c>
      <c r="W668" s="60">
        <v>1445.9074360781992</v>
      </c>
      <c r="X668" s="59">
        <f t="shared" si="71"/>
        <v>3.5507019519999998</v>
      </c>
      <c r="Y668" s="59">
        <f t="shared" si="72"/>
        <v>3.2613310632038055</v>
      </c>
      <c r="Z668" s="59">
        <f t="shared" si="73"/>
        <v>2.9955429792768093</v>
      </c>
      <c r="AA668" s="59">
        <f t="shared" si="74"/>
        <v>2.7514157768084986</v>
      </c>
      <c r="AB668" s="59">
        <f t="shared" si="75"/>
        <v>2.5271841630188692</v>
      </c>
      <c r="AC668" s="59">
        <f t="shared" si="76"/>
        <v>2.32122671086141</v>
      </c>
      <c r="AD668" s="59">
        <f t="shared" si="77"/>
        <v>2.1320541344244921</v>
      </c>
    </row>
    <row r="669" spans="1:30" x14ac:dyDescent="0.25">
      <c r="A669" s="52" t="s">
        <v>819</v>
      </c>
      <c r="B669" s="53">
        <v>40032</v>
      </c>
      <c r="C669" s="54">
        <v>4301333407</v>
      </c>
      <c r="D669" s="55">
        <v>361</v>
      </c>
      <c r="E669" s="55">
        <v>2412</v>
      </c>
      <c r="F669" s="55" t="s">
        <v>18</v>
      </c>
      <c r="G669" s="55" t="s">
        <v>32</v>
      </c>
      <c r="H669" s="55">
        <v>40.007550000000002</v>
      </c>
      <c r="I669" s="56">
        <v>-110.13198</v>
      </c>
      <c r="J669" s="54">
        <v>2412</v>
      </c>
      <c r="K669" s="55">
        <v>365</v>
      </c>
      <c r="L669" s="55">
        <v>730</v>
      </c>
      <c r="M669" s="55">
        <v>1095</v>
      </c>
      <c r="N669" s="55">
        <v>1460</v>
      </c>
      <c r="O669" s="55">
        <v>1825</v>
      </c>
      <c r="P669" s="55">
        <v>2190</v>
      </c>
      <c r="Q669" s="57">
        <v>2.3290384453705478E-4</v>
      </c>
      <c r="R669" s="58">
        <v>2215.4296899002516</v>
      </c>
      <c r="S669" s="58">
        <v>2034.8792333712793</v>
      </c>
      <c r="T669" s="58">
        <v>1869.0430634213083</v>
      </c>
      <c r="U669" s="58">
        <v>1716.7220126060056</v>
      </c>
      <c r="V669" s="58">
        <v>1576.8146418045849</v>
      </c>
      <c r="W669" s="60">
        <v>1448.3092756730134</v>
      </c>
      <c r="X669" s="59">
        <f t="shared" si="71"/>
        <v>3.5566001279999999</v>
      </c>
      <c r="Y669" s="59">
        <f t="shared" si="72"/>
        <v>3.2667485566642762</v>
      </c>
      <c r="Z669" s="59">
        <f t="shared" si="73"/>
        <v>3.0005189642922194</v>
      </c>
      <c r="AA669" s="59">
        <f t="shared" si="74"/>
        <v>2.7559862349095097</v>
      </c>
      <c r="AB669" s="59">
        <f t="shared" si="75"/>
        <v>2.5313821433561099</v>
      </c>
      <c r="AC669" s="59">
        <f t="shared" si="76"/>
        <v>2.3250825691850996</v>
      </c>
      <c r="AD669" s="59">
        <f t="shared" si="77"/>
        <v>2.1355957525879878</v>
      </c>
    </row>
    <row r="670" spans="1:30" x14ac:dyDescent="0.25">
      <c r="A670" s="52" t="s">
        <v>197</v>
      </c>
      <c r="B670" s="53">
        <v>31579</v>
      </c>
      <c r="C670" s="54">
        <v>4301331147</v>
      </c>
      <c r="D670" s="55">
        <v>350</v>
      </c>
      <c r="E670" s="55">
        <v>2422</v>
      </c>
      <c r="F670" s="55" t="s">
        <v>18</v>
      </c>
      <c r="G670" s="55" t="s">
        <v>32</v>
      </c>
      <c r="H670" s="55">
        <v>40.341340000000002</v>
      </c>
      <c r="I670" s="56">
        <v>-109.98627</v>
      </c>
      <c r="J670" s="54">
        <v>2422</v>
      </c>
      <c r="K670" s="55">
        <v>365</v>
      </c>
      <c r="L670" s="55">
        <v>730</v>
      </c>
      <c r="M670" s="55">
        <v>1095</v>
      </c>
      <c r="N670" s="55">
        <v>1460</v>
      </c>
      <c r="O670" s="55">
        <v>1825</v>
      </c>
      <c r="P670" s="55">
        <v>2190</v>
      </c>
      <c r="Q670" s="57">
        <v>2.3290384453705478E-4</v>
      </c>
      <c r="R670" s="58">
        <v>2224.6147217820935</v>
      </c>
      <c r="S670" s="58">
        <v>2043.3157144383244</v>
      </c>
      <c r="T670" s="58">
        <v>1876.7919981784446</v>
      </c>
      <c r="U670" s="58">
        <v>1723.8394338854666</v>
      </c>
      <c r="V670" s="58">
        <v>1583.3520159414199</v>
      </c>
      <c r="W670" s="60">
        <v>1454.3138746600491</v>
      </c>
      <c r="X670" s="59">
        <f t="shared" si="71"/>
        <v>3.5713455679999999</v>
      </c>
      <c r="Y670" s="59">
        <f t="shared" si="72"/>
        <v>3.280292290315455</v>
      </c>
      <c r="Z670" s="59">
        <f t="shared" si="73"/>
        <v>3.0129589268307444</v>
      </c>
      <c r="AA670" s="59">
        <f t="shared" si="74"/>
        <v>2.7674123801620363</v>
      </c>
      <c r="AB670" s="59">
        <f t="shared" si="75"/>
        <v>2.5418770941992115</v>
      </c>
      <c r="AC670" s="59">
        <f t="shared" si="76"/>
        <v>2.3347222149943252</v>
      </c>
      <c r="AD670" s="59">
        <f t="shared" si="77"/>
        <v>2.1444497979967272</v>
      </c>
    </row>
    <row r="671" spans="1:30" x14ac:dyDescent="0.25">
      <c r="A671" s="52" t="s">
        <v>1153</v>
      </c>
      <c r="B671" s="53">
        <v>40532</v>
      </c>
      <c r="C671" s="54">
        <v>4304751128</v>
      </c>
      <c r="D671" s="55">
        <v>352</v>
      </c>
      <c r="E671" s="55">
        <v>2423</v>
      </c>
      <c r="F671" s="55" t="s">
        <v>18</v>
      </c>
      <c r="G671" s="55" t="s">
        <v>19</v>
      </c>
      <c r="H671" s="55">
        <v>40.12283</v>
      </c>
      <c r="I671" s="56">
        <v>-109.83319</v>
      </c>
      <c r="J671" s="54">
        <v>2423</v>
      </c>
      <c r="K671" s="55">
        <v>365</v>
      </c>
      <c r="L671" s="55">
        <v>730</v>
      </c>
      <c r="M671" s="55">
        <v>1095</v>
      </c>
      <c r="N671" s="55">
        <v>1460</v>
      </c>
      <c r="O671" s="55">
        <v>1825</v>
      </c>
      <c r="P671" s="55">
        <v>2190</v>
      </c>
      <c r="Q671" s="57">
        <v>2.3290384453705478E-4</v>
      </c>
      <c r="R671" s="58">
        <v>2225.5332249702778</v>
      </c>
      <c r="S671" s="58">
        <v>2044.1593625450289</v>
      </c>
      <c r="T671" s="58">
        <v>1877.5668916541583</v>
      </c>
      <c r="U671" s="58">
        <v>1724.5511760134127</v>
      </c>
      <c r="V671" s="58">
        <v>1584.0057533551033</v>
      </c>
      <c r="W671" s="60">
        <v>1454.9143345587527</v>
      </c>
      <c r="X671" s="59">
        <f t="shared" si="71"/>
        <v>3.572820112</v>
      </c>
      <c r="Y671" s="59">
        <f t="shared" si="72"/>
        <v>3.2816466636805735</v>
      </c>
      <c r="Z671" s="59">
        <f t="shared" si="73"/>
        <v>3.0142029230845968</v>
      </c>
      <c r="AA671" s="59">
        <f t="shared" si="74"/>
        <v>2.7685549946872889</v>
      </c>
      <c r="AB671" s="59">
        <f t="shared" si="75"/>
        <v>2.5429265892835216</v>
      </c>
      <c r="AC671" s="59">
        <f t="shared" si="76"/>
        <v>2.3356861795752475</v>
      </c>
      <c r="AD671" s="59">
        <f t="shared" si="77"/>
        <v>2.1453352025376011</v>
      </c>
    </row>
    <row r="672" spans="1:30" x14ac:dyDescent="0.25">
      <c r="A672" s="52" t="s">
        <v>460</v>
      </c>
      <c r="B672" s="53">
        <v>38932</v>
      </c>
      <c r="C672" s="54">
        <v>4301332876</v>
      </c>
      <c r="D672" s="55">
        <v>362</v>
      </c>
      <c r="E672" s="55">
        <v>2426</v>
      </c>
      <c r="F672" s="55" t="s">
        <v>18</v>
      </c>
      <c r="G672" s="55" t="s">
        <v>32</v>
      </c>
      <c r="H672" s="55">
        <v>39.999580000000002</v>
      </c>
      <c r="I672" s="56">
        <v>-110.21656</v>
      </c>
      <c r="J672" s="54">
        <v>2426</v>
      </c>
      <c r="K672" s="55">
        <v>365</v>
      </c>
      <c r="L672" s="55">
        <v>730</v>
      </c>
      <c r="M672" s="55">
        <v>1095</v>
      </c>
      <c r="N672" s="55">
        <v>1460</v>
      </c>
      <c r="O672" s="55">
        <v>1825</v>
      </c>
      <c r="P672" s="55">
        <v>2190</v>
      </c>
      <c r="Q672" s="57">
        <v>2.3290384453705478E-4</v>
      </c>
      <c r="R672" s="58">
        <v>2228.2887345348304</v>
      </c>
      <c r="S672" s="58">
        <v>2046.6903068651425</v>
      </c>
      <c r="T672" s="58">
        <v>1879.8915720812993</v>
      </c>
      <c r="U672" s="58">
        <v>1726.686402397251</v>
      </c>
      <c r="V672" s="58">
        <v>1585.9669655961538</v>
      </c>
      <c r="W672" s="60">
        <v>1456.7157142548635</v>
      </c>
      <c r="X672" s="59">
        <f t="shared" si="71"/>
        <v>3.577243744</v>
      </c>
      <c r="Y672" s="59">
        <f t="shared" si="72"/>
        <v>3.2857097837759266</v>
      </c>
      <c r="Z672" s="59">
        <f t="shared" si="73"/>
        <v>3.0179349118461545</v>
      </c>
      <c r="AA672" s="59">
        <f t="shared" si="74"/>
        <v>2.7719828382630474</v>
      </c>
      <c r="AB672" s="59">
        <f t="shared" si="75"/>
        <v>2.5460750745364518</v>
      </c>
      <c r="AC672" s="59">
        <f t="shared" si="76"/>
        <v>2.3385780733180148</v>
      </c>
      <c r="AD672" s="59">
        <f t="shared" si="77"/>
        <v>2.1479914161602234</v>
      </c>
    </row>
    <row r="673" spans="1:30" x14ac:dyDescent="0.25">
      <c r="A673" s="52" t="s">
        <v>1649</v>
      </c>
      <c r="B673" s="53">
        <v>41201</v>
      </c>
      <c r="C673" s="54">
        <v>4301351165</v>
      </c>
      <c r="D673" s="55">
        <v>78</v>
      </c>
      <c r="E673" s="55">
        <v>2428</v>
      </c>
      <c r="F673" s="55" t="s">
        <v>18</v>
      </c>
      <c r="G673" s="55" t="s">
        <v>32</v>
      </c>
      <c r="H673" s="55">
        <v>40.050649999999898</v>
      </c>
      <c r="I673" s="56">
        <v>-110.11725</v>
      </c>
      <c r="J673" s="54">
        <v>2428</v>
      </c>
      <c r="K673" s="55">
        <v>365</v>
      </c>
      <c r="L673" s="55">
        <v>730</v>
      </c>
      <c r="M673" s="55">
        <v>1095</v>
      </c>
      <c r="N673" s="55">
        <v>1460</v>
      </c>
      <c r="O673" s="55">
        <v>1825</v>
      </c>
      <c r="P673" s="55">
        <v>2190</v>
      </c>
      <c r="Q673" s="57">
        <v>2.3290384453705478E-4</v>
      </c>
      <c r="R673" s="58">
        <v>2230.1257409111986</v>
      </c>
      <c r="S673" s="58">
        <v>2048.3776030785516</v>
      </c>
      <c r="T673" s="58">
        <v>1881.4413590327265</v>
      </c>
      <c r="U673" s="58">
        <v>1728.1098866531433</v>
      </c>
      <c r="V673" s="58">
        <v>1587.2744404235209</v>
      </c>
      <c r="W673" s="60">
        <v>1457.9166340522706</v>
      </c>
      <c r="X673" s="59">
        <f t="shared" si="71"/>
        <v>3.5801928319999998</v>
      </c>
      <c r="Y673" s="59">
        <f t="shared" si="72"/>
        <v>3.2884185305061622</v>
      </c>
      <c r="Z673" s="59">
        <f t="shared" si="73"/>
        <v>3.0204229043538597</v>
      </c>
      <c r="AA673" s="59">
        <f t="shared" si="74"/>
        <v>2.7742680673135527</v>
      </c>
      <c r="AB673" s="59">
        <f t="shared" si="75"/>
        <v>2.5481740647050724</v>
      </c>
      <c r="AC673" s="59">
        <f t="shared" si="76"/>
        <v>2.3405060024798603</v>
      </c>
      <c r="AD673" s="59">
        <f t="shared" si="77"/>
        <v>2.1497622252419712</v>
      </c>
    </row>
    <row r="674" spans="1:30" x14ac:dyDescent="0.25">
      <c r="A674" s="52" t="s">
        <v>1176</v>
      </c>
      <c r="B674" s="53">
        <v>40562</v>
      </c>
      <c r="C674" s="54">
        <v>4301350386</v>
      </c>
      <c r="D674" s="55">
        <v>344</v>
      </c>
      <c r="E674" s="55">
        <v>2440</v>
      </c>
      <c r="F674" s="55" t="s">
        <v>18</v>
      </c>
      <c r="G674" s="55" t="s">
        <v>32</v>
      </c>
      <c r="H674" s="55">
        <v>40.107460000000003</v>
      </c>
      <c r="I674" s="56">
        <v>-110.21562</v>
      </c>
      <c r="J674" s="54">
        <v>2440</v>
      </c>
      <c r="K674" s="55">
        <v>365</v>
      </c>
      <c r="L674" s="55">
        <v>730</v>
      </c>
      <c r="M674" s="55">
        <v>1095</v>
      </c>
      <c r="N674" s="55">
        <v>1460</v>
      </c>
      <c r="O674" s="55">
        <v>1825</v>
      </c>
      <c r="P674" s="55">
        <v>2190</v>
      </c>
      <c r="Q674" s="57">
        <v>2.3290384453705478E-4</v>
      </c>
      <c r="R674" s="58">
        <v>2241.1477791694088</v>
      </c>
      <c r="S674" s="58">
        <v>2058.5013803590055</v>
      </c>
      <c r="T674" s="58">
        <v>1890.7400807412903</v>
      </c>
      <c r="U674" s="58">
        <v>1736.6507921884966</v>
      </c>
      <c r="V674" s="58">
        <v>1595.1192893877228</v>
      </c>
      <c r="W674" s="60">
        <v>1465.1221528367134</v>
      </c>
      <c r="X674" s="59">
        <f t="shared" si="71"/>
        <v>3.5978873599999996</v>
      </c>
      <c r="Y674" s="59">
        <f t="shared" si="72"/>
        <v>3.3046710108875765</v>
      </c>
      <c r="Z674" s="59">
        <f t="shared" si="73"/>
        <v>3.0353508594000891</v>
      </c>
      <c r="AA674" s="59">
        <f t="shared" si="74"/>
        <v>2.7879794416165851</v>
      </c>
      <c r="AB674" s="59">
        <f t="shared" si="75"/>
        <v>2.5607680057167945</v>
      </c>
      <c r="AC674" s="59">
        <f t="shared" si="76"/>
        <v>2.35207357745093</v>
      </c>
      <c r="AD674" s="59">
        <f t="shared" si="77"/>
        <v>2.1603870797324589</v>
      </c>
    </row>
    <row r="675" spans="1:30" x14ac:dyDescent="0.25">
      <c r="A675" s="52" t="s">
        <v>518</v>
      </c>
      <c r="B675" s="53">
        <v>39162</v>
      </c>
      <c r="C675" s="54">
        <v>4301333061</v>
      </c>
      <c r="D675" s="55">
        <v>364</v>
      </c>
      <c r="E675" s="55">
        <v>2441</v>
      </c>
      <c r="F675" s="55" t="s">
        <v>18</v>
      </c>
      <c r="G675" s="55" t="s">
        <v>32</v>
      </c>
      <c r="H675" s="55">
        <v>40.039250000000003</v>
      </c>
      <c r="I675" s="56">
        <v>-110.13609</v>
      </c>
      <c r="J675" s="54">
        <v>2441</v>
      </c>
      <c r="K675" s="55">
        <v>365</v>
      </c>
      <c r="L675" s="55">
        <v>730</v>
      </c>
      <c r="M675" s="55">
        <v>1095</v>
      </c>
      <c r="N675" s="55">
        <v>1460</v>
      </c>
      <c r="O675" s="55">
        <v>1825</v>
      </c>
      <c r="P675" s="55">
        <v>2190</v>
      </c>
      <c r="Q675" s="57">
        <v>2.3290384453705478E-4</v>
      </c>
      <c r="R675" s="58">
        <v>2242.0662823575931</v>
      </c>
      <c r="S675" s="58">
        <v>2059.3450284657101</v>
      </c>
      <c r="T675" s="58">
        <v>1891.5149742170038</v>
      </c>
      <c r="U675" s="58">
        <v>1737.3625343164426</v>
      </c>
      <c r="V675" s="58">
        <v>1595.7730268014061</v>
      </c>
      <c r="W675" s="60">
        <v>1465.722612735417</v>
      </c>
      <c r="X675" s="59">
        <f t="shared" si="71"/>
        <v>3.5993619039999998</v>
      </c>
      <c r="Y675" s="59">
        <f t="shared" si="72"/>
        <v>3.3060253842526945</v>
      </c>
      <c r="Z675" s="59">
        <f t="shared" si="73"/>
        <v>3.0365948556539419</v>
      </c>
      <c r="AA675" s="59">
        <f t="shared" si="74"/>
        <v>2.7891220561418377</v>
      </c>
      <c r="AB675" s="59">
        <f t="shared" si="75"/>
        <v>2.5618175008011046</v>
      </c>
      <c r="AC675" s="59">
        <f t="shared" si="76"/>
        <v>2.3530375420318523</v>
      </c>
      <c r="AD675" s="59">
        <f t="shared" si="77"/>
        <v>2.1612724842733324</v>
      </c>
    </row>
    <row r="676" spans="1:30" x14ac:dyDescent="0.25">
      <c r="A676" s="52" t="s">
        <v>496</v>
      </c>
      <c r="B676" s="53">
        <v>39053</v>
      </c>
      <c r="C676" s="54">
        <v>4301333020</v>
      </c>
      <c r="D676" s="55">
        <v>344</v>
      </c>
      <c r="E676" s="55">
        <v>2442</v>
      </c>
      <c r="F676" s="55" t="s">
        <v>18</v>
      </c>
      <c r="G676" s="55" t="s">
        <v>32</v>
      </c>
      <c r="H676" s="55">
        <v>40.017940000000003</v>
      </c>
      <c r="I676" s="56">
        <v>-110.13182</v>
      </c>
      <c r="J676" s="54">
        <v>2442</v>
      </c>
      <c r="K676" s="55">
        <v>365</v>
      </c>
      <c r="L676" s="55">
        <v>730</v>
      </c>
      <c r="M676" s="55">
        <v>1095</v>
      </c>
      <c r="N676" s="55">
        <v>1460</v>
      </c>
      <c r="O676" s="55">
        <v>1825</v>
      </c>
      <c r="P676" s="55">
        <v>2190</v>
      </c>
      <c r="Q676" s="57">
        <v>2.3290384453705478E-4</v>
      </c>
      <c r="R676" s="58">
        <v>2242.9847855457774</v>
      </c>
      <c r="S676" s="58">
        <v>2060.1886765724148</v>
      </c>
      <c r="T676" s="58">
        <v>1892.2898676927175</v>
      </c>
      <c r="U676" s="58">
        <v>1738.0742764443887</v>
      </c>
      <c r="V676" s="58">
        <v>1596.4267642150896</v>
      </c>
      <c r="W676" s="60">
        <v>1466.3230726341205</v>
      </c>
      <c r="X676" s="59">
        <f t="shared" si="71"/>
        <v>3.6008364479999999</v>
      </c>
      <c r="Y676" s="59">
        <f t="shared" si="72"/>
        <v>3.3073797576178126</v>
      </c>
      <c r="Z676" s="59">
        <f t="shared" si="73"/>
        <v>3.0378388519077948</v>
      </c>
      <c r="AA676" s="59">
        <f t="shared" si="74"/>
        <v>2.7902646706670904</v>
      </c>
      <c r="AB676" s="59">
        <f t="shared" si="75"/>
        <v>2.5628669958854147</v>
      </c>
      <c r="AC676" s="59">
        <f t="shared" si="76"/>
        <v>2.3540015066127751</v>
      </c>
      <c r="AD676" s="59">
        <f t="shared" si="77"/>
        <v>2.1621578888142063</v>
      </c>
    </row>
    <row r="677" spans="1:30" x14ac:dyDescent="0.25">
      <c r="A677" s="52" t="s">
        <v>549</v>
      </c>
      <c r="B677" s="53">
        <v>39238</v>
      </c>
      <c r="C677" s="54">
        <v>4301333243</v>
      </c>
      <c r="D677" s="55">
        <v>349</v>
      </c>
      <c r="E677" s="55">
        <v>2449</v>
      </c>
      <c r="F677" s="55" t="s">
        <v>18</v>
      </c>
      <c r="G677" s="55" t="s">
        <v>32</v>
      </c>
      <c r="H677" s="55">
        <v>40.114930000000001</v>
      </c>
      <c r="I677" s="56">
        <v>-109.99809</v>
      </c>
      <c r="J677" s="54">
        <v>2449</v>
      </c>
      <c r="K677" s="55">
        <v>365</v>
      </c>
      <c r="L677" s="55">
        <v>730</v>
      </c>
      <c r="M677" s="55">
        <v>1095</v>
      </c>
      <c r="N677" s="55">
        <v>1460</v>
      </c>
      <c r="O677" s="55">
        <v>1825</v>
      </c>
      <c r="P677" s="55">
        <v>2190</v>
      </c>
      <c r="Q677" s="57">
        <v>2.3290384453705478E-4</v>
      </c>
      <c r="R677" s="58">
        <v>2249.4143078630664</v>
      </c>
      <c r="S677" s="58">
        <v>2066.0942133193462</v>
      </c>
      <c r="T677" s="58">
        <v>1897.7141220227129</v>
      </c>
      <c r="U677" s="58">
        <v>1743.0564713400115</v>
      </c>
      <c r="V677" s="58">
        <v>1601.0029261108741</v>
      </c>
      <c r="W677" s="60">
        <v>1470.5262919250456</v>
      </c>
      <c r="X677" s="59">
        <f t="shared" si="71"/>
        <v>3.611158256</v>
      </c>
      <c r="Y677" s="59">
        <f t="shared" si="72"/>
        <v>3.3168603711736373</v>
      </c>
      <c r="Z677" s="59">
        <f t="shared" si="73"/>
        <v>3.0465468256847621</v>
      </c>
      <c r="AA677" s="59">
        <f t="shared" si="74"/>
        <v>2.798262972343859</v>
      </c>
      <c r="AB677" s="59">
        <f t="shared" si="75"/>
        <v>2.570213461475586</v>
      </c>
      <c r="AC677" s="59">
        <f t="shared" si="76"/>
        <v>2.3607492586792325</v>
      </c>
      <c r="AD677" s="59">
        <f t="shared" si="77"/>
        <v>2.1683557206003243</v>
      </c>
    </row>
    <row r="678" spans="1:30" x14ac:dyDescent="0.25">
      <c r="A678" s="52" t="s">
        <v>470</v>
      </c>
      <c r="B678" s="53">
        <v>38978</v>
      </c>
      <c r="C678" s="54">
        <v>4301333151</v>
      </c>
      <c r="D678" s="55">
        <v>335</v>
      </c>
      <c r="E678" s="55">
        <v>2451</v>
      </c>
      <c r="F678" s="55" t="s">
        <v>18</v>
      </c>
      <c r="G678" s="55" t="s">
        <v>32</v>
      </c>
      <c r="H678" s="55">
        <v>40.042099999999898</v>
      </c>
      <c r="I678" s="56">
        <v>-110.56316</v>
      </c>
      <c r="J678" s="54">
        <v>2451</v>
      </c>
      <c r="K678" s="55">
        <v>365</v>
      </c>
      <c r="L678" s="55">
        <v>730</v>
      </c>
      <c r="M678" s="55">
        <v>1095</v>
      </c>
      <c r="N678" s="55">
        <v>1460</v>
      </c>
      <c r="O678" s="55">
        <v>1825</v>
      </c>
      <c r="P678" s="55">
        <v>2190</v>
      </c>
      <c r="Q678" s="57">
        <v>2.3290384453705478E-4</v>
      </c>
      <c r="R678" s="58">
        <v>2251.251314239435</v>
      </c>
      <c r="S678" s="58">
        <v>2067.7815095327551</v>
      </c>
      <c r="T678" s="58">
        <v>1899.2639089741403</v>
      </c>
      <c r="U678" s="58">
        <v>1744.4799555959037</v>
      </c>
      <c r="V678" s="58">
        <v>1602.3104009382412</v>
      </c>
      <c r="W678" s="60">
        <v>1471.7272117224527</v>
      </c>
      <c r="X678" s="59">
        <f t="shared" si="71"/>
        <v>3.6141073439999998</v>
      </c>
      <c r="Y678" s="59">
        <f t="shared" si="72"/>
        <v>3.3195691179038733</v>
      </c>
      <c r="Z678" s="59">
        <f t="shared" si="73"/>
        <v>3.0490348181924665</v>
      </c>
      <c r="AA678" s="59">
        <f t="shared" si="74"/>
        <v>2.8005482013943648</v>
      </c>
      <c r="AB678" s="59">
        <f t="shared" si="75"/>
        <v>2.5723124516442062</v>
      </c>
      <c r="AC678" s="59">
        <f t="shared" si="76"/>
        <v>2.3626771878410779</v>
      </c>
      <c r="AD678" s="59">
        <f t="shared" si="77"/>
        <v>2.1701265296820722</v>
      </c>
    </row>
    <row r="679" spans="1:30" x14ac:dyDescent="0.25">
      <c r="A679" s="52" t="s">
        <v>1669</v>
      </c>
      <c r="B679" s="53">
        <v>41231</v>
      </c>
      <c r="C679" s="54">
        <v>4304752009</v>
      </c>
      <c r="D679" s="55">
        <v>61</v>
      </c>
      <c r="E679" s="55">
        <v>2452</v>
      </c>
      <c r="F679" s="55" t="s">
        <v>18</v>
      </c>
      <c r="G679" s="55" t="s">
        <v>19</v>
      </c>
      <c r="H679" s="55">
        <v>40.147939999999899</v>
      </c>
      <c r="I679" s="56">
        <v>-109.81447</v>
      </c>
      <c r="J679" s="54">
        <v>2452</v>
      </c>
      <c r="K679" s="55">
        <v>365</v>
      </c>
      <c r="L679" s="55">
        <v>730</v>
      </c>
      <c r="M679" s="55">
        <v>1095</v>
      </c>
      <c r="N679" s="55">
        <v>1460</v>
      </c>
      <c r="O679" s="55">
        <v>1825</v>
      </c>
      <c r="P679" s="55">
        <v>2190</v>
      </c>
      <c r="Q679" s="57">
        <v>2.3290384453705478E-4</v>
      </c>
      <c r="R679" s="58">
        <v>2252.1698174276189</v>
      </c>
      <c r="S679" s="58">
        <v>2068.6251576394598</v>
      </c>
      <c r="T679" s="58">
        <v>1900.0388024498538</v>
      </c>
      <c r="U679" s="58">
        <v>1745.1916977238498</v>
      </c>
      <c r="V679" s="58">
        <v>1602.9641383519247</v>
      </c>
      <c r="W679" s="60">
        <v>1472.3276716211562</v>
      </c>
      <c r="X679" s="59">
        <f t="shared" si="71"/>
        <v>3.6155818879999999</v>
      </c>
      <c r="Y679" s="59">
        <f t="shared" si="72"/>
        <v>3.3209234912689909</v>
      </c>
      <c r="Z679" s="59">
        <f t="shared" si="73"/>
        <v>3.0502788144463193</v>
      </c>
      <c r="AA679" s="59">
        <f t="shared" si="74"/>
        <v>2.801690815919617</v>
      </c>
      <c r="AB679" s="59">
        <f t="shared" si="75"/>
        <v>2.5733619467285163</v>
      </c>
      <c r="AC679" s="59">
        <f t="shared" si="76"/>
        <v>2.3636411524220002</v>
      </c>
      <c r="AD679" s="59">
        <f t="shared" si="77"/>
        <v>2.1710119342229461</v>
      </c>
    </row>
    <row r="680" spans="1:30" x14ac:dyDescent="0.25">
      <c r="A680" s="52" t="s">
        <v>756</v>
      </c>
      <c r="B680" s="53">
        <v>39826</v>
      </c>
      <c r="C680" s="54">
        <v>4301333992</v>
      </c>
      <c r="D680" s="55">
        <v>358</v>
      </c>
      <c r="E680" s="55">
        <v>2458</v>
      </c>
      <c r="F680" s="55" t="s">
        <v>18</v>
      </c>
      <c r="G680" s="55" t="s">
        <v>32</v>
      </c>
      <c r="H680" s="55">
        <v>40.09796</v>
      </c>
      <c r="I680" s="56">
        <v>-110.15022</v>
      </c>
      <c r="J680" s="54">
        <v>2458</v>
      </c>
      <c r="K680" s="55">
        <v>365</v>
      </c>
      <c r="L680" s="55">
        <v>730</v>
      </c>
      <c r="M680" s="55">
        <v>1095</v>
      </c>
      <c r="N680" s="55">
        <v>1460</v>
      </c>
      <c r="O680" s="55">
        <v>1825</v>
      </c>
      <c r="P680" s="55">
        <v>2190</v>
      </c>
      <c r="Q680" s="57">
        <v>2.3290384453705478E-4</v>
      </c>
      <c r="R680" s="58">
        <v>2257.680836556724</v>
      </c>
      <c r="S680" s="58">
        <v>2073.6870462796869</v>
      </c>
      <c r="T680" s="58">
        <v>1904.6881633041357</v>
      </c>
      <c r="U680" s="58">
        <v>1749.4621504915265</v>
      </c>
      <c r="V680" s="58">
        <v>1606.8865628340257</v>
      </c>
      <c r="W680" s="60">
        <v>1475.9304310133778</v>
      </c>
      <c r="X680" s="59">
        <f t="shared" si="71"/>
        <v>3.6244291519999998</v>
      </c>
      <c r="Y680" s="59">
        <f t="shared" si="72"/>
        <v>3.3290497314596981</v>
      </c>
      <c r="Z680" s="59">
        <f t="shared" si="73"/>
        <v>3.0577427919694347</v>
      </c>
      <c r="AA680" s="59">
        <f t="shared" si="74"/>
        <v>2.8085465030711334</v>
      </c>
      <c r="AB680" s="59">
        <f t="shared" si="75"/>
        <v>2.5796589172343771</v>
      </c>
      <c r="AC680" s="59">
        <f t="shared" si="76"/>
        <v>2.3694249399075353</v>
      </c>
      <c r="AD680" s="59">
        <f t="shared" si="77"/>
        <v>2.1763243614681902</v>
      </c>
    </row>
    <row r="681" spans="1:30" x14ac:dyDescent="0.25">
      <c r="A681" s="52" t="s">
        <v>255</v>
      </c>
      <c r="B681" s="53">
        <v>33952</v>
      </c>
      <c r="C681" s="54">
        <v>4301331354</v>
      </c>
      <c r="D681" s="55">
        <v>366</v>
      </c>
      <c r="E681" s="55">
        <v>2461</v>
      </c>
      <c r="F681" s="55" t="s">
        <v>18</v>
      </c>
      <c r="G681" s="55" t="s">
        <v>32</v>
      </c>
      <c r="H681" s="55">
        <v>40.306019999999897</v>
      </c>
      <c r="I681" s="56">
        <v>-110.18595000000001</v>
      </c>
      <c r="J681" s="54">
        <v>2461</v>
      </c>
      <c r="K681" s="55">
        <v>365</v>
      </c>
      <c r="L681" s="55">
        <v>730</v>
      </c>
      <c r="M681" s="55">
        <v>1095</v>
      </c>
      <c r="N681" s="55">
        <v>1460</v>
      </c>
      <c r="O681" s="55">
        <v>1825</v>
      </c>
      <c r="P681" s="55">
        <v>2190</v>
      </c>
      <c r="Q681" s="57">
        <v>2.3290384453705478E-4</v>
      </c>
      <c r="R681" s="58">
        <v>2260.4363461212765</v>
      </c>
      <c r="S681" s="58">
        <v>2076.2179905998005</v>
      </c>
      <c r="T681" s="58">
        <v>1907.0128437312767</v>
      </c>
      <c r="U681" s="58">
        <v>1751.5973768753647</v>
      </c>
      <c r="V681" s="58">
        <v>1608.847775075076</v>
      </c>
      <c r="W681" s="60">
        <v>1477.7318107094884</v>
      </c>
      <c r="X681" s="59">
        <f t="shared" si="71"/>
        <v>3.6288527839999998</v>
      </c>
      <c r="Y681" s="59">
        <f t="shared" si="72"/>
        <v>3.3331128515550517</v>
      </c>
      <c r="Z681" s="59">
        <f t="shared" si="73"/>
        <v>3.0614747807309919</v>
      </c>
      <c r="AA681" s="59">
        <f t="shared" si="74"/>
        <v>2.8119743466468914</v>
      </c>
      <c r="AB681" s="59">
        <f t="shared" si="75"/>
        <v>2.5828074024873078</v>
      </c>
      <c r="AC681" s="59">
        <f t="shared" si="76"/>
        <v>2.3723168336503027</v>
      </c>
      <c r="AD681" s="59">
        <f t="shared" si="77"/>
        <v>2.1789805750908116</v>
      </c>
    </row>
    <row r="682" spans="1:30" x14ac:dyDescent="0.25">
      <c r="A682" s="52" t="s">
        <v>897</v>
      </c>
      <c r="B682" s="53">
        <v>40233</v>
      </c>
      <c r="C682" s="54">
        <v>4301350003</v>
      </c>
      <c r="D682" s="55">
        <v>366</v>
      </c>
      <c r="E682" s="55">
        <v>2471</v>
      </c>
      <c r="F682" s="55" t="s">
        <v>18</v>
      </c>
      <c r="G682" s="55" t="s">
        <v>32</v>
      </c>
      <c r="H682" s="55">
        <v>40.107619999999898</v>
      </c>
      <c r="I682" s="56">
        <v>-110.135549999999</v>
      </c>
      <c r="J682" s="54">
        <v>2471</v>
      </c>
      <c r="K682" s="55">
        <v>365</v>
      </c>
      <c r="L682" s="55">
        <v>730</v>
      </c>
      <c r="M682" s="55">
        <v>1095</v>
      </c>
      <c r="N682" s="55">
        <v>1460</v>
      </c>
      <c r="O682" s="55">
        <v>1825</v>
      </c>
      <c r="P682" s="55">
        <v>2190</v>
      </c>
      <c r="Q682" s="57">
        <v>2.3290384453705478E-4</v>
      </c>
      <c r="R682" s="58">
        <v>2269.6213780031185</v>
      </c>
      <c r="S682" s="58">
        <v>2084.6544716668454</v>
      </c>
      <c r="T682" s="58">
        <v>1914.7617784884133</v>
      </c>
      <c r="U682" s="58">
        <v>1758.7147981548258</v>
      </c>
      <c r="V682" s="58">
        <v>1615.3851492119111</v>
      </c>
      <c r="W682" s="60">
        <v>1483.7364096965241</v>
      </c>
      <c r="X682" s="59">
        <f t="shared" si="71"/>
        <v>3.6435982239999998</v>
      </c>
      <c r="Y682" s="59">
        <f t="shared" si="72"/>
        <v>3.34665658520623</v>
      </c>
      <c r="Z682" s="59">
        <f t="shared" si="73"/>
        <v>3.0739147432695169</v>
      </c>
      <c r="AA682" s="59">
        <f t="shared" si="74"/>
        <v>2.8234004918994189</v>
      </c>
      <c r="AB682" s="59">
        <f t="shared" si="75"/>
        <v>2.5933023533304094</v>
      </c>
      <c r="AC682" s="59">
        <f t="shared" si="76"/>
        <v>2.3819564794595283</v>
      </c>
      <c r="AD682" s="59">
        <f t="shared" si="77"/>
        <v>2.1878346204995514</v>
      </c>
    </row>
    <row r="683" spans="1:30" x14ac:dyDescent="0.25">
      <c r="A683" s="52" t="s">
        <v>1143</v>
      </c>
      <c r="B683" s="53">
        <v>40526</v>
      </c>
      <c r="C683" s="54">
        <v>4301334241</v>
      </c>
      <c r="D683" s="55">
        <v>366</v>
      </c>
      <c r="E683" s="55">
        <v>2472</v>
      </c>
      <c r="F683" s="55" t="s">
        <v>18</v>
      </c>
      <c r="G683" s="55" t="s">
        <v>32</v>
      </c>
      <c r="H683" s="55">
        <v>40.118540000000003</v>
      </c>
      <c r="I683" s="56">
        <v>-110.14507</v>
      </c>
      <c r="J683" s="54">
        <v>2472</v>
      </c>
      <c r="K683" s="55">
        <v>365</v>
      </c>
      <c r="L683" s="55">
        <v>730</v>
      </c>
      <c r="M683" s="55">
        <v>1095</v>
      </c>
      <c r="N683" s="55">
        <v>1460</v>
      </c>
      <c r="O683" s="55">
        <v>1825</v>
      </c>
      <c r="P683" s="55">
        <v>2190</v>
      </c>
      <c r="Q683" s="57">
        <v>2.3290384453705478E-4</v>
      </c>
      <c r="R683" s="58">
        <v>2270.5398811913028</v>
      </c>
      <c r="S683" s="58">
        <v>2085.4981197735501</v>
      </c>
      <c r="T683" s="58">
        <v>1915.5366719641268</v>
      </c>
      <c r="U683" s="58">
        <v>1759.4265402827718</v>
      </c>
      <c r="V683" s="58">
        <v>1616.0388866255944</v>
      </c>
      <c r="W683" s="60">
        <v>1484.3368695952277</v>
      </c>
      <c r="X683" s="59">
        <f t="shared" si="71"/>
        <v>3.6450727679999999</v>
      </c>
      <c r="Y683" s="59">
        <f t="shared" si="72"/>
        <v>3.3480109585713484</v>
      </c>
      <c r="Z683" s="59">
        <f t="shared" si="73"/>
        <v>3.0751587395233697</v>
      </c>
      <c r="AA683" s="59">
        <f t="shared" si="74"/>
        <v>2.8245431064246711</v>
      </c>
      <c r="AB683" s="59">
        <f t="shared" si="75"/>
        <v>2.5943518484147194</v>
      </c>
      <c r="AC683" s="59">
        <f t="shared" si="76"/>
        <v>2.3829204440404506</v>
      </c>
      <c r="AD683" s="59">
        <f t="shared" si="77"/>
        <v>2.1887200250404253</v>
      </c>
    </row>
    <row r="684" spans="1:30" x14ac:dyDescent="0.25">
      <c r="A684" s="52" t="s">
        <v>632</v>
      </c>
      <c r="B684" s="53">
        <v>39435</v>
      </c>
      <c r="C684" s="54">
        <v>4301333724</v>
      </c>
      <c r="D684" s="55">
        <v>366</v>
      </c>
      <c r="E684" s="55">
        <v>2480</v>
      </c>
      <c r="F684" s="55" t="s">
        <v>18</v>
      </c>
      <c r="G684" s="55" t="s">
        <v>32</v>
      </c>
      <c r="H684" s="55">
        <v>40.030250000000002</v>
      </c>
      <c r="I684" s="56">
        <v>-110.30356</v>
      </c>
      <c r="J684" s="54">
        <v>2480</v>
      </c>
      <c r="K684" s="55">
        <v>365</v>
      </c>
      <c r="L684" s="55">
        <v>730</v>
      </c>
      <c r="M684" s="55">
        <v>1095</v>
      </c>
      <c r="N684" s="55">
        <v>1460</v>
      </c>
      <c r="O684" s="55">
        <v>1825</v>
      </c>
      <c r="P684" s="55">
        <v>2190</v>
      </c>
      <c r="Q684" s="57">
        <v>2.3290384453705478E-4</v>
      </c>
      <c r="R684" s="58">
        <v>2277.8879066967761</v>
      </c>
      <c r="S684" s="58">
        <v>2092.2473046271862</v>
      </c>
      <c r="T684" s="58">
        <v>1921.7358197698359</v>
      </c>
      <c r="U684" s="58">
        <v>1765.1204773063407</v>
      </c>
      <c r="V684" s="58">
        <v>1621.2687859350624</v>
      </c>
      <c r="W684" s="60">
        <v>1489.1405487848563</v>
      </c>
      <c r="X684" s="59">
        <f t="shared" si="71"/>
        <v>3.6568691199999996</v>
      </c>
      <c r="Y684" s="59">
        <f t="shared" si="72"/>
        <v>3.3588459454922908</v>
      </c>
      <c r="Z684" s="59">
        <f t="shared" si="73"/>
        <v>3.0851107095541894</v>
      </c>
      <c r="AA684" s="59">
        <f t="shared" si="74"/>
        <v>2.8336840226266928</v>
      </c>
      <c r="AB684" s="59">
        <f t="shared" si="75"/>
        <v>2.6027478090892009</v>
      </c>
      <c r="AC684" s="59">
        <f t="shared" si="76"/>
        <v>2.3906321606878307</v>
      </c>
      <c r="AD684" s="59">
        <f t="shared" si="77"/>
        <v>2.1958032613674172</v>
      </c>
    </row>
    <row r="685" spans="1:30" x14ac:dyDescent="0.25">
      <c r="A685" s="52" t="s">
        <v>365</v>
      </c>
      <c r="B685" s="53">
        <v>38038</v>
      </c>
      <c r="C685" s="54">
        <v>4301332403</v>
      </c>
      <c r="D685" s="55">
        <v>347</v>
      </c>
      <c r="E685" s="55">
        <v>2482</v>
      </c>
      <c r="F685" s="55" t="s">
        <v>18</v>
      </c>
      <c r="G685" s="55" t="s">
        <v>32</v>
      </c>
      <c r="H685" s="55">
        <v>40.036169999999899</v>
      </c>
      <c r="I685" s="56">
        <v>-110.21543</v>
      </c>
      <c r="J685" s="54">
        <v>2482</v>
      </c>
      <c r="K685" s="55">
        <v>365</v>
      </c>
      <c r="L685" s="55">
        <v>730</v>
      </c>
      <c r="M685" s="55">
        <v>1095</v>
      </c>
      <c r="N685" s="55">
        <v>1460</v>
      </c>
      <c r="O685" s="55">
        <v>1825</v>
      </c>
      <c r="P685" s="55">
        <v>2190</v>
      </c>
      <c r="Q685" s="57">
        <v>2.3290384453705478E-4</v>
      </c>
      <c r="R685" s="58">
        <v>2279.7249130731448</v>
      </c>
      <c r="S685" s="58">
        <v>2093.9346008405951</v>
      </c>
      <c r="T685" s="58">
        <v>1923.2856067212633</v>
      </c>
      <c r="U685" s="58">
        <v>1766.5439615622329</v>
      </c>
      <c r="V685" s="58">
        <v>1622.5762607624295</v>
      </c>
      <c r="W685" s="60">
        <v>1490.3414685822634</v>
      </c>
      <c r="X685" s="59">
        <f t="shared" si="71"/>
        <v>3.6598182079999999</v>
      </c>
      <c r="Y685" s="59">
        <f t="shared" si="72"/>
        <v>3.3615546922225272</v>
      </c>
      <c r="Z685" s="59">
        <f t="shared" si="73"/>
        <v>3.0875987020618942</v>
      </c>
      <c r="AA685" s="59">
        <f t="shared" si="74"/>
        <v>2.8359692516771986</v>
      </c>
      <c r="AB685" s="59">
        <f t="shared" si="75"/>
        <v>2.604846799257821</v>
      </c>
      <c r="AC685" s="59">
        <f t="shared" si="76"/>
        <v>2.3925600898496757</v>
      </c>
      <c r="AD685" s="59">
        <f t="shared" si="77"/>
        <v>2.1975740704491646</v>
      </c>
    </row>
    <row r="686" spans="1:30" x14ac:dyDescent="0.25">
      <c r="A686" s="52" t="s">
        <v>1289</v>
      </c>
      <c r="B686" s="53">
        <v>40697</v>
      </c>
      <c r="C686" s="54">
        <v>4304751295</v>
      </c>
      <c r="D686" s="55">
        <v>360</v>
      </c>
      <c r="E686" s="55">
        <v>2490</v>
      </c>
      <c r="F686" s="55" t="s">
        <v>18</v>
      </c>
      <c r="G686" s="55" t="s">
        <v>19</v>
      </c>
      <c r="H686" s="55">
        <v>40.1441599999999</v>
      </c>
      <c r="I686" s="56">
        <v>-109.857029999999</v>
      </c>
      <c r="J686" s="54">
        <v>2490</v>
      </c>
      <c r="K686" s="55">
        <v>365</v>
      </c>
      <c r="L686" s="55">
        <v>730</v>
      </c>
      <c r="M686" s="55">
        <v>1095</v>
      </c>
      <c r="N686" s="55">
        <v>1460</v>
      </c>
      <c r="O686" s="55">
        <v>1825</v>
      </c>
      <c r="P686" s="55">
        <v>2190</v>
      </c>
      <c r="Q686" s="57">
        <v>2.3290384453705478E-4</v>
      </c>
      <c r="R686" s="58">
        <v>2287.0729385786181</v>
      </c>
      <c r="S686" s="58">
        <v>2100.6837856942311</v>
      </c>
      <c r="T686" s="58">
        <v>1929.4847545269724</v>
      </c>
      <c r="U686" s="58">
        <v>1772.2378985858018</v>
      </c>
      <c r="V686" s="58">
        <v>1627.8061600718975</v>
      </c>
      <c r="W686" s="60">
        <v>1495.145147771892</v>
      </c>
      <c r="X686" s="59">
        <f t="shared" si="71"/>
        <v>3.6716145599999996</v>
      </c>
      <c r="Y686" s="59">
        <f t="shared" si="72"/>
        <v>3.3723896791434695</v>
      </c>
      <c r="Z686" s="59">
        <f t="shared" si="73"/>
        <v>3.0975506720927144</v>
      </c>
      <c r="AA686" s="59">
        <f t="shared" si="74"/>
        <v>2.8451101678792199</v>
      </c>
      <c r="AB686" s="59">
        <f t="shared" si="75"/>
        <v>2.6132427599323025</v>
      </c>
      <c r="AC686" s="59">
        <f t="shared" si="76"/>
        <v>2.4002718064970558</v>
      </c>
      <c r="AD686" s="59">
        <f t="shared" si="77"/>
        <v>2.2046573067761566</v>
      </c>
    </row>
    <row r="687" spans="1:30" x14ac:dyDescent="0.25">
      <c r="A687" s="52" t="s">
        <v>1033</v>
      </c>
      <c r="B687" s="53">
        <v>40410</v>
      </c>
      <c r="C687" s="54">
        <v>4301333877</v>
      </c>
      <c r="D687" s="55">
        <v>354</v>
      </c>
      <c r="E687" s="55">
        <v>2523</v>
      </c>
      <c r="F687" s="55" t="s">
        <v>18</v>
      </c>
      <c r="G687" s="55" t="s">
        <v>32</v>
      </c>
      <c r="H687" s="55">
        <v>40.04372</v>
      </c>
      <c r="I687" s="56">
        <v>-110.19712</v>
      </c>
      <c r="J687" s="54">
        <v>2523</v>
      </c>
      <c r="K687" s="55">
        <v>365</v>
      </c>
      <c r="L687" s="55">
        <v>730</v>
      </c>
      <c r="M687" s="55">
        <v>1095</v>
      </c>
      <c r="N687" s="55">
        <v>1460</v>
      </c>
      <c r="O687" s="55">
        <v>1825</v>
      </c>
      <c r="P687" s="55">
        <v>2190</v>
      </c>
      <c r="Q687" s="57">
        <v>2.3290384453705478E-4</v>
      </c>
      <c r="R687" s="58">
        <v>2317.383543788696</v>
      </c>
      <c r="S687" s="58">
        <v>2128.52417321548</v>
      </c>
      <c r="T687" s="58">
        <v>1955.0562392255226</v>
      </c>
      <c r="U687" s="58">
        <v>1795.7253888080234</v>
      </c>
      <c r="V687" s="58">
        <v>1649.3794947234526</v>
      </c>
      <c r="W687" s="60">
        <v>1514.9603244291097</v>
      </c>
      <c r="X687" s="59">
        <f t="shared" si="71"/>
        <v>3.720274512</v>
      </c>
      <c r="Y687" s="59">
        <f t="shared" si="72"/>
        <v>3.4170840001923586</v>
      </c>
      <c r="Z687" s="59">
        <f t="shared" si="73"/>
        <v>3.1386025484698465</v>
      </c>
      <c r="AA687" s="59">
        <f t="shared" si="74"/>
        <v>2.882816447212559</v>
      </c>
      <c r="AB687" s="59">
        <f t="shared" si="75"/>
        <v>2.6478760977145379</v>
      </c>
      <c r="AC687" s="59">
        <f t="shared" si="76"/>
        <v>2.4320826376674987</v>
      </c>
      <c r="AD687" s="59">
        <f t="shared" si="77"/>
        <v>2.2338756566249969</v>
      </c>
    </row>
    <row r="688" spans="1:30" x14ac:dyDescent="0.25">
      <c r="A688" s="52" t="s">
        <v>113</v>
      </c>
      <c r="B688" s="53">
        <v>29939</v>
      </c>
      <c r="C688" s="54">
        <v>4301330600</v>
      </c>
      <c r="D688" s="55">
        <v>366</v>
      </c>
      <c r="E688" s="55">
        <v>2524</v>
      </c>
      <c r="F688" s="55" t="s">
        <v>18</v>
      </c>
      <c r="G688" s="55" t="s">
        <v>32</v>
      </c>
      <c r="H688" s="55">
        <v>40.295969999999897</v>
      </c>
      <c r="I688" s="56">
        <v>-110.154129999999</v>
      </c>
      <c r="J688" s="54">
        <v>2524</v>
      </c>
      <c r="K688" s="55">
        <v>365</v>
      </c>
      <c r="L688" s="55">
        <v>730</v>
      </c>
      <c r="M688" s="55">
        <v>1095</v>
      </c>
      <c r="N688" s="55">
        <v>1460</v>
      </c>
      <c r="O688" s="55">
        <v>1825</v>
      </c>
      <c r="P688" s="55">
        <v>2190</v>
      </c>
      <c r="Q688" s="57">
        <v>2.3290384453705478E-4</v>
      </c>
      <c r="R688" s="58">
        <v>2318.3020469768803</v>
      </c>
      <c r="S688" s="58">
        <v>2129.3678213221847</v>
      </c>
      <c r="T688" s="58">
        <v>1955.8311327012364</v>
      </c>
      <c r="U688" s="58">
        <v>1796.4371309359694</v>
      </c>
      <c r="V688" s="58">
        <v>1650.0332321371361</v>
      </c>
      <c r="W688" s="60">
        <v>1515.5607843278135</v>
      </c>
      <c r="X688" s="59">
        <f t="shared" si="71"/>
        <v>3.7217490559999997</v>
      </c>
      <c r="Y688" s="59">
        <f t="shared" si="72"/>
        <v>3.418438373557477</v>
      </c>
      <c r="Z688" s="59">
        <f t="shared" si="73"/>
        <v>3.1398465447236994</v>
      </c>
      <c r="AA688" s="59">
        <f t="shared" si="74"/>
        <v>2.8839590617378117</v>
      </c>
      <c r="AB688" s="59">
        <f t="shared" si="75"/>
        <v>2.648925592798848</v>
      </c>
      <c r="AC688" s="59">
        <f t="shared" si="76"/>
        <v>2.433046602248421</v>
      </c>
      <c r="AD688" s="59">
        <f t="shared" si="77"/>
        <v>2.2347610611658713</v>
      </c>
    </row>
    <row r="689" spans="1:30" x14ac:dyDescent="0.25">
      <c r="A689" s="52" t="s">
        <v>721</v>
      </c>
      <c r="B689" s="53">
        <v>39735</v>
      </c>
      <c r="C689" s="54">
        <v>4301333944</v>
      </c>
      <c r="D689" s="55">
        <v>346</v>
      </c>
      <c r="E689" s="55">
        <v>2532</v>
      </c>
      <c r="F689" s="55" t="s">
        <v>18</v>
      </c>
      <c r="G689" s="55" t="s">
        <v>32</v>
      </c>
      <c r="H689" s="55">
        <v>40.119100000000003</v>
      </c>
      <c r="I689" s="56">
        <v>-109.98951</v>
      </c>
      <c r="J689" s="54">
        <v>2532</v>
      </c>
      <c r="K689" s="55">
        <v>365</v>
      </c>
      <c r="L689" s="55">
        <v>730</v>
      </c>
      <c r="M689" s="55">
        <v>1095</v>
      </c>
      <c r="N689" s="55">
        <v>1460</v>
      </c>
      <c r="O689" s="55">
        <v>1825</v>
      </c>
      <c r="P689" s="55">
        <v>2190</v>
      </c>
      <c r="Q689" s="57">
        <v>2.3290384453705478E-4</v>
      </c>
      <c r="R689" s="58">
        <v>2325.6500724823536</v>
      </c>
      <c r="S689" s="58">
        <v>2136.1170061758207</v>
      </c>
      <c r="T689" s="58">
        <v>1962.0302805069455</v>
      </c>
      <c r="U689" s="58">
        <v>1802.1310679595383</v>
      </c>
      <c r="V689" s="58">
        <v>1655.2631314466041</v>
      </c>
      <c r="W689" s="60">
        <v>1520.3644635174419</v>
      </c>
      <c r="X689" s="59">
        <f t="shared" si="71"/>
        <v>3.7335454079999999</v>
      </c>
      <c r="Y689" s="59">
        <f t="shared" si="72"/>
        <v>3.4292733604784194</v>
      </c>
      <c r="Z689" s="59">
        <f t="shared" si="73"/>
        <v>3.1497985147545191</v>
      </c>
      <c r="AA689" s="59">
        <f t="shared" si="74"/>
        <v>2.8930999779398334</v>
      </c>
      <c r="AB689" s="59">
        <f t="shared" si="75"/>
        <v>2.6573215534733294</v>
      </c>
      <c r="AC689" s="59">
        <f t="shared" si="76"/>
        <v>2.4407583188958015</v>
      </c>
      <c r="AD689" s="59">
        <f t="shared" si="77"/>
        <v>2.2418442974928627</v>
      </c>
    </row>
    <row r="690" spans="1:30" x14ac:dyDescent="0.25">
      <c r="A690" s="52" t="s">
        <v>231</v>
      </c>
      <c r="B690" s="53">
        <v>33473</v>
      </c>
      <c r="C690" s="54">
        <v>4301331303</v>
      </c>
      <c r="D690" s="55">
        <v>255</v>
      </c>
      <c r="E690" s="55">
        <v>2533</v>
      </c>
      <c r="F690" s="55" t="s">
        <v>18</v>
      </c>
      <c r="G690" s="55" t="s">
        <v>32</v>
      </c>
      <c r="H690" s="55">
        <v>40.363140000000001</v>
      </c>
      <c r="I690" s="56">
        <v>-110.358729999999</v>
      </c>
      <c r="J690" s="54">
        <v>2533</v>
      </c>
      <c r="K690" s="55">
        <v>365</v>
      </c>
      <c r="L690" s="55">
        <v>730</v>
      </c>
      <c r="M690" s="55">
        <v>1095</v>
      </c>
      <c r="N690" s="55">
        <v>1460</v>
      </c>
      <c r="O690" s="55">
        <v>1825</v>
      </c>
      <c r="P690" s="55">
        <v>2190</v>
      </c>
      <c r="Q690" s="57">
        <v>2.3290384453705478E-4</v>
      </c>
      <c r="R690" s="58">
        <v>2326.5685756705379</v>
      </c>
      <c r="S690" s="58">
        <v>2136.960654282525</v>
      </c>
      <c r="T690" s="58">
        <v>1962.805173982659</v>
      </c>
      <c r="U690" s="58">
        <v>1802.8428100874844</v>
      </c>
      <c r="V690" s="58">
        <v>1655.9168688602877</v>
      </c>
      <c r="W690" s="60">
        <v>1520.9649234161454</v>
      </c>
      <c r="X690" s="59">
        <f t="shared" si="71"/>
        <v>3.735019952</v>
      </c>
      <c r="Y690" s="59">
        <f t="shared" si="72"/>
        <v>3.4306277338435374</v>
      </c>
      <c r="Z690" s="59">
        <f t="shared" si="73"/>
        <v>3.1510425110083715</v>
      </c>
      <c r="AA690" s="59">
        <f t="shared" si="74"/>
        <v>2.8942425924650856</v>
      </c>
      <c r="AB690" s="59">
        <f t="shared" si="75"/>
        <v>2.6583710485576395</v>
      </c>
      <c r="AC690" s="59">
        <f t="shared" si="76"/>
        <v>2.4417222834767238</v>
      </c>
      <c r="AD690" s="59">
        <f t="shared" si="77"/>
        <v>2.2427297020337367</v>
      </c>
    </row>
    <row r="691" spans="1:30" x14ac:dyDescent="0.25">
      <c r="A691" s="52" t="s">
        <v>741</v>
      </c>
      <c r="B691" s="53">
        <v>39793</v>
      </c>
      <c r="C691" s="54">
        <v>4304740032</v>
      </c>
      <c r="D691" s="55">
        <v>358</v>
      </c>
      <c r="E691" s="55">
        <v>2541</v>
      </c>
      <c r="F691" s="55" t="s">
        <v>18</v>
      </c>
      <c r="G691" s="55" t="s">
        <v>19</v>
      </c>
      <c r="H691" s="55">
        <v>40.180320000000002</v>
      </c>
      <c r="I691" s="56">
        <v>-109.80492</v>
      </c>
      <c r="J691" s="54">
        <v>2541</v>
      </c>
      <c r="K691" s="55">
        <v>365</v>
      </c>
      <c r="L691" s="55">
        <v>730</v>
      </c>
      <c r="M691" s="55">
        <v>1095</v>
      </c>
      <c r="N691" s="55">
        <v>1460</v>
      </c>
      <c r="O691" s="55">
        <v>1825</v>
      </c>
      <c r="P691" s="55">
        <v>2190</v>
      </c>
      <c r="Q691" s="57">
        <v>2.3290384453705478E-4</v>
      </c>
      <c r="R691" s="58">
        <v>2333.9166011760117</v>
      </c>
      <c r="S691" s="58">
        <v>2143.709839136161</v>
      </c>
      <c r="T691" s="58">
        <v>1969.0043217883683</v>
      </c>
      <c r="U691" s="58">
        <v>1808.5367471110533</v>
      </c>
      <c r="V691" s="58">
        <v>1661.1467681697554</v>
      </c>
      <c r="W691" s="60">
        <v>1525.768602605774</v>
      </c>
      <c r="X691" s="59">
        <f t="shared" si="71"/>
        <v>3.7468163039999998</v>
      </c>
      <c r="Y691" s="59">
        <f t="shared" si="72"/>
        <v>3.441462720764481</v>
      </c>
      <c r="Z691" s="59">
        <f t="shared" si="73"/>
        <v>3.1609944810391912</v>
      </c>
      <c r="AA691" s="59">
        <f t="shared" si="74"/>
        <v>2.9033835086671078</v>
      </c>
      <c r="AB691" s="59">
        <f t="shared" si="75"/>
        <v>2.666767009232121</v>
      </c>
      <c r="AC691" s="59">
        <f t="shared" si="76"/>
        <v>2.4494340001241039</v>
      </c>
      <c r="AD691" s="59">
        <f t="shared" si="77"/>
        <v>2.2498129383607286</v>
      </c>
    </row>
    <row r="692" spans="1:30" x14ac:dyDescent="0.25">
      <c r="A692" s="52" t="s">
        <v>927</v>
      </c>
      <c r="B692" s="53">
        <v>40283</v>
      </c>
      <c r="C692" s="54">
        <v>4301350117</v>
      </c>
      <c r="D692" s="55">
        <v>336</v>
      </c>
      <c r="E692" s="55">
        <v>2547</v>
      </c>
      <c r="F692" s="55" t="s">
        <v>18</v>
      </c>
      <c r="G692" s="55" t="s">
        <v>32</v>
      </c>
      <c r="H692" s="55">
        <v>40.057969999999898</v>
      </c>
      <c r="I692" s="56">
        <v>-110.08905</v>
      </c>
      <c r="J692" s="54">
        <v>2547</v>
      </c>
      <c r="K692" s="55">
        <v>365</v>
      </c>
      <c r="L692" s="55">
        <v>730</v>
      </c>
      <c r="M692" s="55">
        <v>1095</v>
      </c>
      <c r="N692" s="55">
        <v>1460</v>
      </c>
      <c r="O692" s="55">
        <v>1825</v>
      </c>
      <c r="P692" s="55">
        <v>2190</v>
      </c>
      <c r="Q692" s="57">
        <v>2.3290384453705478E-4</v>
      </c>
      <c r="R692" s="58">
        <v>2339.4276203051168</v>
      </c>
      <c r="S692" s="58">
        <v>2148.7717277763882</v>
      </c>
      <c r="T692" s="58">
        <v>1973.65368264265</v>
      </c>
      <c r="U692" s="58">
        <v>1812.8071998787298</v>
      </c>
      <c r="V692" s="58">
        <v>1665.0691926518564</v>
      </c>
      <c r="W692" s="60">
        <v>1529.3713619979956</v>
      </c>
      <c r="X692" s="59">
        <f t="shared" si="71"/>
        <v>3.7556635679999997</v>
      </c>
      <c r="Y692" s="59">
        <f t="shared" si="72"/>
        <v>3.4495889609551877</v>
      </c>
      <c r="Z692" s="59">
        <f t="shared" si="73"/>
        <v>3.1684584585623066</v>
      </c>
      <c r="AA692" s="59">
        <f t="shared" si="74"/>
        <v>2.9102391958186238</v>
      </c>
      <c r="AB692" s="59">
        <f t="shared" si="75"/>
        <v>2.6730639797379814</v>
      </c>
      <c r="AC692" s="59">
        <f t="shared" si="76"/>
        <v>2.4552177876096386</v>
      </c>
      <c r="AD692" s="59">
        <f t="shared" si="77"/>
        <v>2.2551253656059722</v>
      </c>
    </row>
    <row r="693" spans="1:30" x14ac:dyDescent="0.25">
      <c r="A693" s="52" t="s">
        <v>1107</v>
      </c>
      <c r="B693" s="53">
        <v>40493</v>
      </c>
      <c r="C693" s="54">
        <v>4301350134</v>
      </c>
      <c r="D693" s="55">
        <v>366</v>
      </c>
      <c r="E693" s="55">
        <v>2551</v>
      </c>
      <c r="F693" s="55" t="s">
        <v>18</v>
      </c>
      <c r="G693" s="55" t="s">
        <v>32</v>
      </c>
      <c r="H693" s="55">
        <v>40.086750000000002</v>
      </c>
      <c r="I693" s="56">
        <v>-110.1268</v>
      </c>
      <c r="J693" s="54">
        <v>2551</v>
      </c>
      <c r="K693" s="55">
        <v>365</v>
      </c>
      <c r="L693" s="55">
        <v>730</v>
      </c>
      <c r="M693" s="55">
        <v>1095</v>
      </c>
      <c r="N693" s="55">
        <v>1460</v>
      </c>
      <c r="O693" s="55">
        <v>1825</v>
      </c>
      <c r="P693" s="55">
        <v>2190</v>
      </c>
      <c r="Q693" s="57">
        <v>2.3290384453705478E-4</v>
      </c>
      <c r="R693" s="58">
        <v>2343.1016330578532</v>
      </c>
      <c r="S693" s="58">
        <v>2152.1463202032064</v>
      </c>
      <c r="T693" s="58">
        <v>1976.7532565455047</v>
      </c>
      <c r="U693" s="58">
        <v>1815.6541683905143</v>
      </c>
      <c r="V693" s="58">
        <v>1667.6841423065905</v>
      </c>
      <c r="W693" s="60">
        <v>1531.7732015928098</v>
      </c>
      <c r="X693" s="59">
        <f t="shared" si="71"/>
        <v>3.7615617439999998</v>
      </c>
      <c r="Y693" s="59">
        <f t="shared" si="72"/>
        <v>3.4550064544156589</v>
      </c>
      <c r="Z693" s="59">
        <f t="shared" si="73"/>
        <v>3.1734344435777166</v>
      </c>
      <c r="AA693" s="59">
        <f t="shared" si="74"/>
        <v>2.9148096539196344</v>
      </c>
      <c r="AB693" s="59">
        <f t="shared" si="75"/>
        <v>2.6772619600752225</v>
      </c>
      <c r="AC693" s="59">
        <f t="shared" si="76"/>
        <v>2.4590736459333291</v>
      </c>
      <c r="AD693" s="59">
        <f t="shared" si="77"/>
        <v>2.258666983769468</v>
      </c>
    </row>
    <row r="694" spans="1:30" x14ac:dyDescent="0.25">
      <c r="A694" s="52" t="s">
        <v>958</v>
      </c>
      <c r="B694" s="53">
        <v>40323</v>
      </c>
      <c r="C694" s="54">
        <v>4301350209</v>
      </c>
      <c r="D694" s="55">
        <v>362</v>
      </c>
      <c r="E694" s="55">
        <v>2557</v>
      </c>
      <c r="F694" s="55" t="s">
        <v>18</v>
      </c>
      <c r="G694" s="55" t="s">
        <v>32</v>
      </c>
      <c r="H694" s="55">
        <v>40.0694599999999</v>
      </c>
      <c r="I694" s="56">
        <v>-110.06589</v>
      </c>
      <c r="J694" s="54">
        <v>2557</v>
      </c>
      <c r="K694" s="55">
        <v>365</v>
      </c>
      <c r="L694" s="55">
        <v>730</v>
      </c>
      <c r="M694" s="55">
        <v>1095</v>
      </c>
      <c r="N694" s="55">
        <v>1460</v>
      </c>
      <c r="O694" s="55">
        <v>1825</v>
      </c>
      <c r="P694" s="55">
        <v>2190</v>
      </c>
      <c r="Q694" s="57">
        <v>2.3290384453705478E-4</v>
      </c>
      <c r="R694" s="58">
        <v>2348.6126521869583</v>
      </c>
      <c r="S694" s="58">
        <v>2157.2082088434336</v>
      </c>
      <c r="T694" s="58">
        <v>1981.4026173997865</v>
      </c>
      <c r="U694" s="58">
        <v>1819.9246211581908</v>
      </c>
      <c r="V694" s="58">
        <v>1671.6065667886915</v>
      </c>
      <c r="W694" s="60">
        <v>1535.3759609850313</v>
      </c>
      <c r="X694" s="59">
        <f t="shared" si="71"/>
        <v>3.7704090079999997</v>
      </c>
      <c r="Y694" s="59">
        <f t="shared" si="72"/>
        <v>3.4631326946063661</v>
      </c>
      <c r="Z694" s="59">
        <f t="shared" si="73"/>
        <v>3.180898421100832</v>
      </c>
      <c r="AA694" s="59">
        <f t="shared" si="74"/>
        <v>2.9216653410711508</v>
      </c>
      <c r="AB694" s="59">
        <f t="shared" si="75"/>
        <v>2.6835589305810834</v>
      </c>
      <c r="AC694" s="59">
        <f t="shared" si="76"/>
        <v>2.4648574334188642</v>
      </c>
      <c r="AD694" s="59">
        <f t="shared" si="77"/>
        <v>2.263979411014712</v>
      </c>
    </row>
    <row r="695" spans="1:30" x14ac:dyDescent="0.25">
      <c r="A695" s="52" t="s">
        <v>1639</v>
      </c>
      <c r="B695" s="53">
        <v>41190</v>
      </c>
      <c r="C695" s="54">
        <v>4301351166</v>
      </c>
      <c r="D695" s="55">
        <v>76</v>
      </c>
      <c r="E695" s="55">
        <v>2560</v>
      </c>
      <c r="F695" s="55" t="s">
        <v>18</v>
      </c>
      <c r="G695" s="55" t="s">
        <v>32</v>
      </c>
      <c r="H695" s="55">
        <v>40.047649999999898</v>
      </c>
      <c r="I695" s="56">
        <v>-110.10343</v>
      </c>
      <c r="J695" s="54">
        <v>2560</v>
      </c>
      <c r="K695" s="55">
        <v>365</v>
      </c>
      <c r="L695" s="55">
        <v>730</v>
      </c>
      <c r="M695" s="55">
        <v>1095</v>
      </c>
      <c r="N695" s="55">
        <v>1460</v>
      </c>
      <c r="O695" s="55">
        <v>1825</v>
      </c>
      <c r="P695" s="55">
        <v>2190</v>
      </c>
      <c r="Q695" s="57">
        <v>2.3290384453705478E-4</v>
      </c>
      <c r="R695" s="58">
        <v>2351.3681617515108</v>
      </c>
      <c r="S695" s="58">
        <v>2159.7391531635467</v>
      </c>
      <c r="T695" s="58">
        <v>1983.7272978269275</v>
      </c>
      <c r="U695" s="58">
        <v>1822.0598475420293</v>
      </c>
      <c r="V695" s="58">
        <v>1673.5677790297418</v>
      </c>
      <c r="W695" s="60">
        <v>1537.1773406811419</v>
      </c>
      <c r="X695" s="59">
        <f t="shared" si="71"/>
        <v>3.7748326399999996</v>
      </c>
      <c r="Y695" s="59">
        <f t="shared" si="72"/>
        <v>3.4671958147017197</v>
      </c>
      <c r="Z695" s="59">
        <f t="shared" si="73"/>
        <v>3.1846304098623888</v>
      </c>
      <c r="AA695" s="59">
        <f t="shared" si="74"/>
        <v>2.9250931846469088</v>
      </c>
      <c r="AB695" s="59">
        <f t="shared" si="75"/>
        <v>2.6867074158340141</v>
      </c>
      <c r="AC695" s="59">
        <f t="shared" si="76"/>
        <v>2.4677493271616315</v>
      </c>
      <c r="AD695" s="59">
        <f t="shared" si="77"/>
        <v>2.2666356246373338</v>
      </c>
    </row>
    <row r="696" spans="1:30" x14ac:dyDescent="0.25">
      <c r="A696" s="52" t="s">
        <v>1000</v>
      </c>
      <c r="B696" s="53">
        <v>40376</v>
      </c>
      <c r="C696" s="54">
        <v>4301350210</v>
      </c>
      <c r="D696" s="55">
        <v>346</v>
      </c>
      <c r="E696" s="55">
        <v>2564</v>
      </c>
      <c r="F696" s="55" t="s">
        <v>18</v>
      </c>
      <c r="G696" s="55" t="s">
        <v>32</v>
      </c>
      <c r="H696" s="55">
        <v>40.06917</v>
      </c>
      <c r="I696" s="56">
        <v>-110.06887</v>
      </c>
      <c r="J696" s="54">
        <v>2564</v>
      </c>
      <c r="K696" s="55">
        <v>365</v>
      </c>
      <c r="L696" s="55">
        <v>730</v>
      </c>
      <c r="M696" s="55">
        <v>1095</v>
      </c>
      <c r="N696" s="55">
        <v>1460</v>
      </c>
      <c r="O696" s="55">
        <v>1825</v>
      </c>
      <c r="P696" s="55">
        <v>2190</v>
      </c>
      <c r="Q696" s="57">
        <v>2.3290384453705478E-4</v>
      </c>
      <c r="R696" s="58">
        <v>2355.0421745042477</v>
      </c>
      <c r="S696" s="58">
        <v>2163.1137455903649</v>
      </c>
      <c r="T696" s="58">
        <v>1986.8268717297819</v>
      </c>
      <c r="U696" s="58">
        <v>1824.9068160538136</v>
      </c>
      <c r="V696" s="58">
        <v>1676.1827286844759</v>
      </c>
      <c r="W696" s="60">
        <v>1539.5791802759563</v>
      </c>
      <c r="X696" s="59">
        <f t="shared" si="71"/>
        <v>3.7807308159999997</v>
      </c>
      <c r="Y696" s="59">
        <f t="shared" si="72"/>
        <v>3.4726133081621913</v>
      </c>
      <c r="Z696" s="59">
        <f t="shared" si="73"/>
        <v>3.1896063948777988</v>
      </c>
      <c r="AA696" s="59">
        <f t="shared" si="74"/>
        <v>2.9296636427479195</v>
      </c>
      <c r="AB696" s="59">
        <f t="shared" si="75"/>
        <v>2.6909053961712543</v>
      </c>
      <c r="AC696" s="59">
        <f t="shared" si="76"/>
        <v>2.4716051854853216</v>
      </c>
      <c r="AD696" s="59">
        <f t="shared" si="77"/>
        <v>2.2701772428008296</v>
      </c>
    </row>
    <row r="697" spans="1:30" x14ac:dyDescent="0.25">
      <c r="A697" s="52" t="s">
        <v>732</v>
      </c>
      <c r="B697" s="53">
        <v>39765</v>
      </c>
      <c r="C697" s="54">
        <v>4301333827</v>
      </c>
      <c r="D697" s="55">
        <v>288</v>
      </c>
      <c r="E697" s="55">
        <v>2576</v>
      </c>
      <c r="F697" s="55" t="s">
        <v>18</v>
      </c>
      <c r="G697" s="55" t="s">
        <v>32</v>
      </c>
      <c r="H697" s="55">
        <v>39.993389999999899</v>
      </c>
      <c r="I697" s="56">
        <v>-110.21155</v>
      </c>
      <c r="J697" s="54">
        <v>2576</v>
      </c>
      <c r="K697" s="55">
        <v>365</v>
      </c>
      <c r="L697" s="55">
        <v>730</v>
      </c>
      <c r="M697" s="55">
        <v>1095</v>
      </c>
      <c r="N697" s="55">
        <v>1460</v>
      </c>
      <c r="O697" s="55">
        <v>1825</v>
      </c>
      <c r="P697" s="55">
        <v>2190</v>
      </c>
      <c r="Q697" s="57">
        <v>2.3290384453705478E-4</v>
      </c>
      <c r="R697" s="58">
        <v>2366.0642127624578</v>
      </c>
      <c r="S697" s="58">
        <v>2173.2375228708192</v>
      </c>
      <c r="T697" s="58">
        <v>1996.1255934383457</v>
      </c>
      <c r="U697" s="58">
        <v>1833.4477215891668</v>
      </c>
      <c r="V697" s="58">
        <v>1684.0275776486778</v>
      </c>
      <c r="W697" s="60">
        <v>1546.7846990603991</v>
      </c>
      <c r="X697" s="59">
        <f t="shared" si="71"/>
        <v>3.798425344</v>
      </c>
      <c r="Y697" s="59">
        <f t="shared" si="72"/>
        <v>3.4888657885436056</v>
      </c>
      <c r="Z697" s="59">
        <f t="shared" si="73"/>
        <v>3.2045343499240291</v>
      </c>
      <c r="AA697" s="59">
        <f t="shared" si="74"/>
        <v>2.9433750170509518</v>
      </c>
      <c r="AB697" s="59">
        <f t="shared" si="75"/>
        <v>2.7034993371829761</v>
      </c>
      <c r="AC697" s="59">
        <f t="shared" si="76"/>
        <v>2.4831727604563918</v>
      </c>
      <c r="AD697" s="59">
        <f t="shared" si="77"/>
        <v>2.2808020972913172</v>
      </c>
    </row>
    <row r="698" spans="1:30" x14ac:dyDescent="0.25">
      <c r="A698" s="52" t="s">
        <v>575</v>
      </c>
      <c r="B698" s="53">
        <v>39272</v>
      </c>
      <c r="C698" s="54">
        <v>4301333023</v>
      </c>
      <c r="D698" s="55">
        <v>362</v>
      </c>
      <c r="E698" s="55">
        <v>2581</v>
      </c>
      <c r="F698" s="55" t="s">
        <v>18</v>
      </c>
      <c r="G698" s="55" t="s">
        <v>32</v>
      </c>
      <c r="H698" s="55">
        <v>40.018470000000001</v>
      </c>
      <c r="I698" s="56">
        <v>-110.11763000000001</v>
      </c>
      <c r="J698" s="54">
        <v>2581</v>
      </c>
      <c r="K698" s="55">
        <v>365</v>
      </c>
      <c r="L698" s="55">
        <v>730</v>
      </c>
      <c r="M698" s="55">
        <v>1095</v>
      </c>
      <c r="N698" s="55">
        <v>1460</v>
      </c>
      <c r="O698" s="55">
        <v>1825</v>
      </c>
      <c r="P698" s="55">
        <v>2190</v>
      </c>
      <c r="Q698" s="57">
        <v>2.3290384453705478E-4</v>
      </c>
      <c r="R698" s="58">
        <v>2370.656728703379</v>
      </c>
      <c r="S698" s="58">
        <v>2177.4557634043417</v>
      </c>
      <c r="T698" s="58">
        <v>2000.0000608169139</v>
      </c>
      <c r="U698" s="58">
        <v>1837.0064322288974</v>
      </c>
      <c r="V698" s="58">
        <v>1687.2962647170953</v>
      </c>
      <c r="W698" s="60">
        <v>1549.7869985539169</v>
      </c>
      <c r="X698" s="59">
        <f t="shared" si="71"/>
        <v>3.8057980639999998</v>
      </c>
      <c r="Y698" s="59">
        <f t="shared" si="72"/>
        <v>3.4956376553691952</v>
      </c>
      <c r="Z698" s="59">
        <f t="shared" si="73"/>
        <v>3.2107543311932916</v>
      </c>
      <c r="AA698" s="59">
        <f t="shared" si="74"/>
        <v>2.9490880896772156</v>
      </c>
      <c r="AB698" s="59">
        <f t="shared" si="75"/>
        <v>2.7087468126045273</v>
      </c>
      <c r="AC698" s="59">
        <f t="shared" si="76"/>
        <v>2.4879925833610046</v>
      </c>
      <c r="AD698" s="59">
        <f t="shared" si="77"/>
        <v>2.2852291199956869</v>
      </c>
    </row>
    <row r="699" spans="1:30" x14ac:dyDescent="0.25">
      <c r="A699" s="52" t="s">
        <v>101</v>
      </c>
      <c r="B699" s="53">
        <v>28780</v>
      </c>
      <c r="C699" s="54">
        <v>4304730181</v>
      </c>
      <c r="D699" s="55">
        <v>152</v>
      </c>
      <c r="E699" s="55">
        <v>2588</v>
      </c>
      <c r="F699" s="55" t="s">
        <v>18</v>
      </c>
      <c r="G699" s="55" t="s">
        <v>19</v>
      </c>
      <c r="H699" s="55">
        <v>40.351759999999899</v>
      </c>
      <c r="I699" s="56">
        <v>-109.77902</v>
      </c>
      <c r="J699" s="54">
        <v>2588</v>
      </c>
      <c r="K699" s="55">
        <v>365</v>
      </c>
      <c r="L699" s="55">
        <v>730</v>
      </c>
      <c r="M699" s="55">
        <v>1095</v>
      </c>
      <c r="N699" s="55">
        <v>1460</v>
      </c>
      <c r="O699" s="55">
        <v>1825</v>
      </c>
      <c r="P699" s="55">
        <v>2190</v>
      </c>
      <c r="Q699" s="57">
        <v>2.3290384453705478E-4</v>
      </c>
      <c r="R699" s="58">
        <v>2377.086251020668</v>
      </c>
      <c r="S699" s="58">
        <v>2183.3613001512731</v>
      </c>
      <c r="T699" s="58">
        <v>2005.4243151469095</v>
      </c>
      <c r="U699" s="58">
        <v>1841.98862712452</v>
      </c>
      <c r="V699" s="58">
        <v>1691.8724266128797</v>
      </c>
      <c r="W699" s="60">
        <v>1553.9902178448419</v>
      </c>
      <c r="X699" s="59">
        <f t="shared" si="71"/>
        <v>3.8161198719999998</v>
      </c>
      <c r="Y699" s="59">
        <f t="shared" si="72"/>
        <v>3.5051182689250195</v>
      </c>
      <c r="Z699" s="59">
        <f t="shared" si="73"/>
        <v>3.2194623049702589</v>
      </c>
      <c r="AA699" s="59">
        <f t="shared" si="74"/>
        <v>2.9570863913539847</v>
      </c>
      <c r="AB699" s="59">
        <f t="shared" si="75"/>
        <v>2.7160932781946983</v>
      </c>
      <c r="AC699" s="59">
        <f t="shared" si="76"/>
        <v>2.494740335427462</v>
      </c>
      <c r="AD699" s="59">
        <f t="shared" si="77"/>
        <v>2.2914269517818044</v>
      </c>
    </row>
    <row r="700" spans="1:30" x14ac:dyDescent="0.25">
      <c r="A700" s="52" t="s">
        <v>461</v>
      </c>
      <c r="B700" s="53">
        <v>38938</v>
      </c>
      <c r="C700" s="54">
        <v>4301332817</v>
      </c>
      <c r="D700" s="55">
        <v>366</v>
      </c>
      <c r="E700" s="55">
        <v>2590</v>
      </c>
      <c r="F700" s="55" t="s">
        <v>18</v>
      </c>
      <c r="G700" s="55" t="s">
        <v>32</v>
      </c>
      <c r="H700" s="55">
        <v>40.011209999999899</v>
      </c>
      <c r="I700" s="56">
        <v>-110.20182</v>
      </c>
      <c r="J700" s="54">
        <v>2590</v>
      </c>
      <c r="K700" s="55">
        <v>365</v>
      </c>
      <c r="L700" s="55">
        <v>730</v>
      </c>
      <c r="M700" s="55">
        <v>1095</v>
      </c>
      <c r="N700" s="55">
        <v>1460</v>
      </c>
      <c r="O700" s="55">
        <v>1825</v>
      </c>
      <c r="P700" s="55">
        <v>2190</v>
      </c>
      <c r="Q700" s="57">
        <v>2.3290384453705478E-4</v>
      </c>
      <c r="R700" s="58">
        <v>2378.9232573970367</v>
      </c>
      <c r="S700" s="58">
        <v>2185.0485963646825</v>
      </c>
      <c r="T700" s="58">
        <v>2006.9741020983367</v>
      </c>
      <c r="U700" s="58">
        <v>1843.4121113804124</v>
      </c>
      <c r="V700" s="58">
        <v>1693.1799014402466</v>
      </c>
      <c r="W700" s="60">
        <v>1555.191137642249</v>
      </c>
      <c r="X700" s="59">
        <f t="shared" si="71"/>
        <v>3.8190689600000001</v>
      </c>
      <c r="Y700" s="59">
        <f t="shared" si="72"/>
        <v>3.507827015655256</v>
      </c>
      <c r="Z700" s="59">
        <f t="shared" si="73"/>
        <v>3.2219502974779641</v>
      </c>
      <c r="AA700" s="59">
        <f t="shared" si="74"/>
        <v>2.9593716204044895</v>
      </c>
      <c r="AB700" s="59">
        <f t="shared" si="75"/>
        <v>2.7181922683633188</v>
      </c>
      <c r="AC700" s="59">
        <f t="shared" si="76"/>
        <v>2.496668264589307</v>
      </c>
      <c r="AD700" s="59">
        <f t="shared" si="77"/>
        <v>2.2931977608635523</v>
      </c>
    </row>
    <row r="701" spans="1:30" x14ac:dyDescent="0.25">
      <c r="A701" s="52" t="s">
        <v>302</v>
      </c>
      <c r="B701" s="53">
        <v>36075</v>
      </c>
      <c r="C701" s="54">
        <v>4301332004</v>
      </c>
      <c r="D701" s="55">
        <v>359</v>
      </c>
      <c r="E701" s="55">
        <v>2611</v>
      </c>
      <c r="F701" s="55" t="s">
        <v>18</v>
      </c>
      <c r="G701" s="55" t="s">
        <v>32</v>
      </c>
      <c r="H701" s="55">
        <v>40.054749999999899</v>
      </c>
      <c r="I701" s="56">
        <v>-110.17364000000001</v>
      </c>
      <c r="J701" s="54">
        <v>2611</v>
      </c>
      <c r="K701" s="55">
        <v>365</v>
      </c>
      <c r="L701" s="55">
        <v>730</v>
      </c>
      <c r="M701" s="55">
        <v>1095</v>
      </c>
      <c r="N701" s="55">
        <v>1460</v>
      </c>
      <c r="O701" s="55">
        <v>1825</v>
      </c>
      <c r="P701" s="55">
        <v>2190</v>
      </c>
      <c r="Q701" s="57">
        <v>2.3290384453705478E-4</v>
      </c>
      <c r="R701" s="58">
        <v>2398.2118243489044</v>
      </c>
      <c r="S701" s="58">
        <v>2202.765206605477</v>
      </c>
      <c r="T701" s="58">
        <v>2023.2468650883231</v>
      </c>
      <c r="U701" s="58">
        <v>1858.3586960672806</v>
      </c>
      <c r="V701" s="58">
        <v>1706.9083871276</v>
      </c>
      <c r="W701" s="60">
        <v>1567.800795515024</v>
      </c>
      <c r="X701" s="59">
        <f t="shared" si="71"/>
        <v>3.8500343839999998</v>
      </c>
      <c r="Y701" s="59">
        <f t="shared" si="72"/>
        <v>3.5362688563227307</v>
      </c>
      <c r="Z701" s="59">
        <f t="shared" si="73"/>
        <v>3.2480742188088665</v>
      </c>
      <c r="AA701" s="59">
        <f t="shared" si="74"/>
        <v>2.9833665254347963</v>
      </c>
      <c r="AB701" s="59">
        <f t="shared" si="75"/>
        <v>2.7402316651338321</v>
      </c>
      <c r="AC701" s="59">
        <f t="shared" si="76"/>
        <v>2.5169115207886796</v>
      </c>
      <c r="AD701" s="59">
        <f t="shared" si="77"/>
        <v>2.3117912562219054</v>
      </c>
    </row>
    <row r="702" spans="1:30" x14ac:dyDescent="0.25">
      <c r="A702" s="52" t="s">
        <v>362</v>
      </c>
      <c r="B702" s="53">
        <v>38022</v>
      </c>
      <c r="C702" s="54">
        <v>4301332347</v>
      </c>
      <c r="D702" s="55">
        <v>366</v>
      </c>
      <c r="E702" s="55">
        <v>2613</v>
      </c>
      <c r="F702" s="55" t="s">
        <v>18</v>
      </c>
      <c r="G702" s="55" t="s">
        <v>32</v>
      </c>
      <c r="H702" s="55">
        <v>40.03002</v>
      </c>
      <c r="I702" s="56">
        <v>-110.30964</v>
      </c>
      <c r="J702" s="54">
        <v>2613</v>
      </c>
      <c r="K702" s="55">
        <v>365</v>
      </c>
      <c r="L702" s="55">
        <v>730</v>
      </c>
      <c r="M702" s="55">
        <v>1095</v>
      </c>
      <c r="N702" s="55">
        <v>1460</v>
      </c>
      <c r="O702" s="55">
        <v>1825</v>
      </c>
      <c r="P702" s="55">
        <v>2190</v>
      </c>
      <c r="Q702" s="57">
        <v>2.3290384453705478E-4</v>
      </c>
      <c r="R702" s="58">
        <v>2400.0488307252726</v>
      </c>
      <c r="S702" s="58">
        <v>2204.4525028188859</v>
      </c>
      <c r="T702" s="58">
        <v>2024.7966520397506</v>
      </c>
      <c r="U702" s="58">
        <v>1859.7821803231727</v>
      </c>
      <c r="V702" s="58">
        <v>1708.2158619549671</v>
      </c>
      <c r="W702" s="60">
        <v>1569.0017153124313</v>
      </c>
      <c r="X702" s="59">
        <f t="shared" si="71"/>
        <v>3.852983472</v>
      </c>
      <c r="Y702" s="59">
        <f t="shared" si="72"/>
        <v>3.5389776030529663</v>
      </c>
      <c r="Z702" s="59">
        <f t="shared" si="73"/>
        <v>3.2505622113165713</v>
      </c>
      <c r="AA702" s="59">
        <f t="shared" si="74"/>
        <v>2.9856517544853021</v>
      </c>
      <c r="AB702" s="59">
        <f t="shared" si="75"/>
        <v>2.7423306553024522</v>
      </c>
      <c r="AC702" s="59">
        <f t="shared" si="76"/>
        <v>2.5188394499505247</v>
      </c>
      <c r="AD702" s="59">
        <f t="shared" si="77"/>
        <v>2.3135620653036537</v>
      </c>
    </row>
    <row r="703" spans="1:30" x14ac:dyDescent="0.25">
      <c r="A703" s="52" t="s">
        <v>103</v>
      </c>
      <c r="B703" s="53">
        <v>28983</v>
      </c>
      <c r="C703" s="54">
        <v>4301330483</v>
      </c>
      <c r="D703" s="55">
        <v>241</v>
      </c>
      <c r="E703" s="55">
        <v>2615</v>
      </c>
      <c r="F703" s="55" t="s">
        <v>18</v>
      </c>
      <c r="G703" s="55" t="s">
        <v>32</v>
      </c>
      <c r="H703" s="55">
        <v>40.298340000000003</v>
      </c>
      <c r="I703" s="56">
        <v>-110.30257</v>
      </c>
      <c r="J703" s="54">
        <v>2615</v>
      </c>
      <c r="K703" s="55">
        <v>365</v>
      </c>
      <c r="L703" s="55">
        <v>730</v>
      </c>
      <c r="M703" s="55">
        <v>1095</v>
      </c>
      <c r="N703" s="55">
        <v>1460</v>
      </c>
      <c r="O703" s="55">
        <v>1825</v>
      </c>
      <c r="P703" s="55">
        <v>2190</v>
      </c>
      <c r="Q703" s="57">
        <v>2.3290384453705478E-4</v>
      </c>
      <c r="R703" s="58">
        <v>2401.8858371016413</v>
      </c>
      <c r="S703" s="58">
        <v>2206.1397990322948</v>
      </c>
      <c r="T703" s="58">
        <v>2026.3464389911778</v>
      </c>
      <c r="U703" s="58">
        <v>1861.2056645790649</v>
      </c>
      <c r="V703" s="58">
        <v>1709.5233367823339</v>
      </c>
      <c r="W703" s="60">
        <v>1570.2026351098384</v>
      </c>
      <c r="X703" s="59">
        <f t="shared" si="71"/>
        <v>3.8559325599999998</v>
      </c>
      <c r="Y703" s="59">
        <f t="shared" si="72"/>
        <v>3.5416863497832023</v>
      </c>
      <c r="Z703" s="59">
        <f t="shared" si="73"/>
        <v>3.2530502038242761</v>
      </c>
      <c r="AA703" s="59">
        <f t="shared" si="74"/>
        <v>2.9879369835358074</v>
      </c>
      <c r="AB703" s="59">
        <f t="shared" si="75"/>
        <v>2.7444296454710724</v>
      </c>
      <c r="AC703" s="59">
        <f t="shared" si="76"/>
        <v>2.5207673791123697</v>
      </c>
      <c r="AD703" s="59">
        <f t="shared" si="77"/>
        <v>2.3153328743854016</v>
      </c>
    </row>
    <row r="704" spans="1:30" x14ac:dyDescent="0.25">
      <c r="A704" s="52" t="s">
        <v>93</v>
      </c>
      <c r="B704" s="53">
        <v>27644</v>
      </c>
      <c r="C704" s="54">
        <v>4301330356</v>
      </c>
      <c r="D704" s="55">
        <v>253</v>
      </c>
      <c r="E704" s="55">
        <v>2618</v>
      </c>
      <c r="F704" s="55" t="s">
        <v>18</v>
      </c>
      <c r="G704" s="55" t="s">
        <v>32</v>
      </c>
      <c r="H704" s="55">
        <v>40.296810000000001</v>
      </c>
      <c r="I704" s="56">
        <v>-110.39208000000001</v>
      </c>
      <c r="J704" s="54">
        <v>2618</v>
      </c>
      <c r="K704" s="55">
        <v>365</v>
      </c>
      <c r="L704" s="55">
        <v>730</v>
      </c>
      <c r="M704" s="55">
        <v>1095</v>
      </c>
      <c r="N704" s="55">
        <v>1460</v>
      </c>
      <c r="O704" s="55">
        <v>1825</v>
      </c>
      <c r="P704" s="55">
        <v>2190</v>
      </c>
      <c r="Q704" s="57">
        <v>2.3290384453705478E-4</v>
      </c>
      <c r="R704" s="58">
        <v>2404.6413466661938</v>
      </c>
      <c r="S704" s="58">
        <v>2208.6707433524084</v>
      </c>
      <c r="T704" s="58">
        <v>2028.6711194183188</v>
      </c>
      <c r="U704" s="58">
        <v>1863.3408909629034</v>
      </c>
      <c r="V704" s="58">
        <v>1711.4845490233845</v>
      </c>
      <c r="W704" s="60">
        <v>1572.0040148059491</v>
      </c>
      <c r="X704" s="59">
        <f t="shared" si="71"/>
        <v>3.8603561919999998</v>
      </c>
      <c r="Y704" s="59">
        <f t="shared" si="72"/>
        <v>3.5457494698785559</v>
      </c>
      <c r="Z704" s="59">
        <f t="shared" si="73"/>
        <v>3.2567821925858338</v>
      </c>
      <c r="AA704" s="59">
        <f t="shared" si="74"/>
        <v>2.9913648271115654</v>
      </c>
      <c r="AB704" s="59">
        <f t="shared" si="75"/>
        <v>2.7475781307240035</v>
      </c>
      <c r="AC704" s="59">
        <f t="shared" si="76"/>
        <v>2.5236592728551375</v>
      </c>
      <c r="AD704" s="59">
        <f t="shared" si="77"/>
        <v>2.3179890880080234</v>
      </c>
    </row>
    <row r="705" spans="1:30" x14ac:dyDescent="0.25">
      <c r="A705" s="52" t="s">
        <v>1147</v>
      </c>
      <c r="B705" s="53">
        <v>40527</v>
      </c>
      <c r="C705" s="54">
        <v>4301350373</v>
      </c>
      <c r="D705" s="55">
        <v>348</v>
      </c>
      <c r="E705" s="55">
        <v>2622</v>
      </c>
      <c r="F705" s="55" t="s">
        <v>18</v>
      </c>
      <c r="G705" s="55" t="s">
        <v>32</v>
      </c>
      <c r="H705" s="55">
        <v>40.136670000000002</v>
      </c>
      <c r="I705" s="56">
        <v>-110.17332</v>
      </c>
      <c r="J705" s="54">
        <v>2622</v>
      </c>
      <c r="K705" s="55">
        <v>365</v>
      </c>
      <c r="L705" s="55">
        <v>730</v>
      </c>
      <c r="M705" s="55">
        <v>1095</v>
      </c>
      <c r="N705" s="55">
        <v>1460</v>
      </c>
      <c r="O705" s="55">
        <v>1825</v>
      </c>
      <c r="P705" s="55">
        <v>2190</v>
      </c>
      <c r="Q705" s="57">
        <v>2.3290384453705478E-4</v>
      </c>
      <c r="R705" s="58">
        <v>2408.3153594189303</v>
      </c>
      <c r="S705" s="58">
        <v>2212.0453357792267</v>
      </c>
      <c r="T705" s="58">
        <v>2031.7706933211734</v>
      </c>
      <c r="U705" s="58">
        <v>1866.1878594746877</v>
      </c>
      <c r="V705" s="58">
        <v>1714.0994986781184</v>
      </c>
      <c r="W705" s="60">
        <v>1574.4058544007635</v>
      </c>
      <c r="X705" s="59">
        <f t="shared" si="71"/>
        <v>3.8662543679999999</v>
      </c>
      <c r="Y705" s="59">
        <f t="shared" si="72"/>
        <v>3.551166963339027</v>
      </c>
      <c r="Z705" s="59">
        <f t="shared" si="73"/>
        <v>3.2617581776012439</v>
      </c>
      <c r="AA705" s="59">
        <f t="shared" si="74"/>
        <v>2.9959352852125765</v>
      </c>
      <c r="AB705" s="59">
        <f t="shared" si="75"/>
        <v>2.7517761110612438</v>
      </c>
      <c r="AC705" s="59">
        <f t="shared" si="76"/>
        <v>2.5275151311788271</v>
      </c>
      <c r="AD705" s="59">
        <f t="shared" si="77"/>
        <v>2.3215307061715191</v>
      </c>
    </row>
    <row r="706" spans="1:30" x14ac:dyDescent="0.25">
      <c r="A706" s="52" t="s">
        <v>1268</v>
      </c>
      <c r="B706" s="53">
        <v>40674</v>
      </c>
      <c r="C706" s="54">
        <v>4301350150</v>
      </c>
      <c r="D706" s="55">
        <v>364</v>
      </c>
      <c r="E706" s="55">
        <v>2632</v>
      </c>
      <c r="F706" s="55" t="s">
        <v>18</v>
      </c>
      <c r="G706" s="55" t="s">
        <v>32</v>
      </c>
      <c r="H706" s="55">
        <v>40.0836299999999</v>
      </c>
      <c r="I706" s="56">
        <v>-110.13562</v>
      </c>
      <c r="J706" s="54">
        <v>2632</v>
      </c>
      <c r="K706" s="55">
        <v>365</v>
      </c>
      <c r="L706" s="55">
        <v>730</v>
      </c>
      <c r="M706" s="55">
        <v>1095</v>
      </c>
      <c r="N706" s="55">
        <v>1460</v>
      </c>
      <c r="O706" s="55">
        <v>1825</v>
      </c>
      <c r="P706" s="55">
        <v>2190</v>
      </c>
      <c r="Q706" s="57">
        <v>2.3290384453705478E-4</v>
      </c>
      <c r="R706" s="58">
        <v>2417.5003913007722</v>
      </c>
      <c r="S706" s="58">
        <v>2220.4818168462716</v>
      </c>
      <c r="T706" s="58">
        <v>2039.5196280783098</v>
      </c>
      <c r="U706" s="58">
        <v>1873.3052807541487</v>
      </c>
      <c r="V706" s="58">
        <v>1720.6368728149534</v>
      </c>
      <c r="W706" s="60">
        <v>1580.4104533877992</v>
      </c>
      <c r="X706" s="59">
        <f t="shared" si="71"/>
        <v>3.8809998079999999</v>
      </c>
      <c r="Y706" s="59">
        <f t="shared" si="72"/>
        <v>3.5647106969902058</v>
      </c>
      <c r="Z706" s="59">
        <f t="shared" si="73"/>
        <v>3.2741981401397684</v>
      </c>
      <c r="AA706" s="59">
        <f t="shared" si="74"/>
        <v>3.0073614304651031</v>
      </c>
      <c r="AB706" s="59">
        <f t="shared" si="75"/>
        <v>2.7622710619043453</v>
      </c>
      <c r="AC706" s="59">
        <f t="shared" si="76"/>
        <v>2.5371547769880527</v>
      </c>
      <c r="AD706" s="59">
        <f t="shared" si="77"/>
        <v>2.3303847515802589</v>
      </c>
    </row>
    <row r="707" spans="1:30" x14ac:dyDescent="0.25">
      <c r="A707" s="52" t="s">
        <v>527</v>
      </c>
      <c r="B707" s="53">
        <v>39182</v>
      </c>
      <c r="C707" s="54">
        <v>4304738613</v>
      </c>
      <c r="D707" s="55">
        <v>359</v>
      </c>
      <c r="E707" s="55">
        <v>2640</v>
      </c>
      <c r="F707" s="55" t="s">
        <v>18</v>
      </c>
      <c r="G707" s="55" t="s">
        <v>19</v>
      </c>
      <c r="H707" s="55">
        <v>40.111719999999899</v>
      </c>
      <c r="I707" s="56">
        <v>-109.96567</v>
      </c>
      <c r="J707" s="54">
        <v>2640</v>
      </c>
      <c r="K707" s="55">
        <v>365</v>
      </c>
      <c r="L707" s="55">
        <v>730</v>
      </c>
      <c r="M707" s="55">
        <v>1095</v>
      </c>
      <c r="N707" s="55">
        <v>1460</v>
      </c>
      <c r="O707" s="55">
        <v>1825</v>
      </c>
      <c r="P707" s="55">
        <v>2190</v>
      </c>
      <c r="Q707" s="57">
        <v>2.3290384453705478E-4</v>
      </c>
      <c r="R707" s="58">
        <v>2424.8484168062455</v>
      </c>
      <c r="S707" s="58">
        <v>2227.2310016999077</v>
      </c>
      <c r="T707" s="58">
        <v>2045.7187758840189</v>
      </c>
      <c r="U707" s="58">
        <v>1878.9992177777176</v>
      </c>
      <c r="V707" s="58">
        <v>1725.8667721244212</v>
      </c>
      <c r="W707" s="60">
        <v>1585.2141325774276</v>
      </c>
      <c r="X707" s="59">
        <f t="shared" si="71"/>
        <v>3.8927961600000001</v>
      </c>
      <c r="Y707" s="59">
        <f t="shared" si="72"/>
        <v>3.5755456839111481</v>
      </c>
      <c r="Z707" s="59">
        <f t="shared" si="73"/>
        <v>3.2841501101705886</v>
      </c>
      <c r="AA707" s="59">
        <f t="shared" si="74"/>
        <v>3.0165023466671248</v>
      </c>
      <c r="AB707" s="59">
        <f t="shared" si="75"/>
        <v>2.7706670225788268</v>
      </c>
      <c r="AC707" s="59">
        <f t="shared" si="76"/>
        <v>2.5448664936354324</v>
      </c>
      <c r="AD707" s="59">
        <f t="shared" si="77"/>
        <v>2.3374679879072504</v>
      </c>
    </row>
    <row r="708" spans="1:30" x14ac:dyDescent="0.25">
      <c r="A708" s="52" t="s">
        <v>1126</v>
      </c>
      <c r="B708" s="53">
        <v>40512</v>
      </c>
      <c r="C708" s="54">
        <v>4304751117</v>
      </c>
      <c r="D708" s="55">
        <v>355</v>
      </c>
      <c r="E708" s="55">
        <v>2646</v>
      </c>
      <c r="F708" s="55" t="s">
        <v>18</v>
      </c>
      <c r="G708" s="55" t="s">
        <v>19</v>
      </c>
      <c r="H708" s="55">
        <v>40.1587099999999</v>
      </c>
      <c r="I708" s="56">
        <v>-109.8381</v>
      </c>
      <c r="J708" s="54">
        <v>2646</v>
      </c>
      <c r="K708" s="55">
        <v>365</v>
      </c>
      <c r="L708" s="55">
        <v>730</v>
      </c>
      <c r="M708" s="55">
        <v>1095</v>
      </c>
      <c r="N708" s="55">
        <v>1460</v>
      </c>
      <c r="O708" s="55">
        <v>1825</v>
      </c>
      <c r="P708" s="55">
        <v>2190</v>
      </c>
      <c r="Q708" s="57">
        <v>2.3290384453705478E-4</v>
      </c>
      <c r="R708" s="58">
        <v>2430.3594359353506</v>
      </c>
      <c r="S708" s="58">
        <v>2232.2928903401348</v>
      </c>
      <c r="T708" s="58">
        <v>2050.3681367383006</v>
      </c>
      <c r="U708" s="58">
        <v>1883.2696705453941</v>
      </c>
      <c r="V708" s="58">
        <v>1729.7891966065222</v>
      </c>
      <c r="W708" s="60">
        <v>1588.8168919696491</v>
      </c>
      <c r="X708" s="59">
        <f t="shared" ref="X708:X771" si="78">E708*0.001474544</f>
        <v>3.901643424</v>
      </c>
      <c r="Y708" s="59">
        <f t="shared" si="72"/>
        <v>3.5836719241018553</v>
      </c>
      <c r="Z708" s="59">
        <f t="shared" si="73"/>
        <v>3.2916140876937034</v>
      </c>
      <c r="AA708" s="59">
        <f t="shared" si="74"/>
        <v>3.0233580338186408</v>
      </c>
      <c r="AB708" s="59">
        <f t="shared" si="75"/>
        <v>2.7769639930846877</v>
      </c>
      <c r="AC708" s="59">
        <f t="shared" si="76"/>
        <v>2.5506502811209675</v>
      </c>
      <c r="AD708" s="59">
        <f t="shared" si="77"/>
        <v>2.342780415152494</v>
      </c>
    </row>
    <row r="709" spans="1:30" x14ac:dyDescent="0.25">
      <c r="A709" s="52" t="s">
        <v>213</v>
      </c>
      <c r="B709" s="53">
        <v>32462</v>
      </c>
      <c r="C709" s="54">
        <v>4304731846</v>
      </c>
      <c r="D709" s="55">
        <v>366</v>
      </c>
      <c r="E709" s="55">
        <v>2650</v>
      </c>
      <c r="F709" s="55" t="s">
        <v>18</v>
      </c>
      <c r="G709" s="55" t="s">
        <v>19</v>
      </c>
      <c r="H709" s="55">
        <v>40.141399999999898</v>
      </c>
      <c r="I709" s="56">
        <v>-109.82258</v>
      </c>
      <c r="J709" s="54">
        <v>2650</v>
      </c>
      <c r="K709" s="55">
        <v>365</v>
      </c>
      <c r="L709" s="55">
        <v>730</v>
      </c>
      <c r="M709" s="55">
        <v>1095</v>
      </c>
      <c r="N709" s="55">
        <v>1460</v>
      </c>
      <c r="O709" s="55">
        <v>1825</v>
      </c>
      <c r="P709" s="55">
        <v>2190</v>
      </c>
      <c r="Q709" s="57">
        <v>2.3290384453705478E-4</v>
      </c>
      <c r="R709" s="58">
        <v>2434.0334486880874</v>
      </c>
      <c r="S709" s="58">
        <v>2235.6674827669531</v>
      </c>
      <c r="T709" s="58">
        <v>2053.4677106411555</v>
      </c>
      <c r="U709" s="58">
        <v>1886.1166390571786</v>
      </c>
      <c r="V709" s="58">
        <v>1732.4041462612563</v>
      </c>
      <c r="W709" s="60">
        <v>1591.2187315644633</v>
      </c>
      <c r="X709" s="59">
        <f t="shared" si="78"/>
        <v>3.9075416000000001</v>
      </c>
      <c r="Y709" s="59">
        <f t="shared" ref="Y709:Y772" si="79">R709*0.001474544</f>
        <v>3.5890894175623269</v>
      </c>
      <c r="Z709" s="59">
        <f t="shared" ref="Z709:Z772" si="80">S709*0.001474544</f>
        <v>3.296590072709114</v>
      </c>
      <c r="AA709" s="59">
        <f t="shared" ref="AA709:AA772" si="81">T709*0.001474544</f>
        <v>3.0279284919196519</v>
      </c>
      <c r="AB709" s="59">
        <f t="shared" ref="AB709:AB772" si="82">U709*0.001474544</f>
        <v>2.7811619734219284</v>
      </c>
      <c r="AC709" s="59">
        <f t="shared" ref="AC709:AC772" si="83">V709*0.001474544</f>
        <v>2.554506139444658</v>
      </c>
      <c r="AD709" s="59">
        <f t="shared" ref="AD709:AD772" si="84">W709*0.001474544</f>
        <v>2.3463220333159898</v>
      </c>
    </row>
    <row r="710" spans="1:30" x14ac:dyDescent="0.25">
      <c r="A710" s="52" t="s">
        <v>499</v>
      </c>
      <c r="B710" s="53">
        <v>39058</v>
      </c>
      <c r="C710" s="54">
        <v>4301333021</v>
      </c>
      <c r="D710" s="55">
        <v>366</v>
      </c>
      <c r="E710" s="55">
        <v>2656</v>
      </c>
      <c r="F710" s="55" t="s">
        <v>18</v>
      </c>
      <c r="G710" s="55" t="s">
        <v>32</v>
      </c>
      <c r="H710" s="55">
        <v>40.017600000000002</v>
      </c>
      <c r="I710" s="56">
        <v>-110.127039999999</v>
      </c>
      <c r="J710" s="54">
        <v>2656</v>
      </c>
      <c r="K710" s="55">
        <v>365</v>
      </c>
      <c r="L710" s="55">
        <v>730</v>
      </c>
      <c r="M710" s="55">
        <v>1095</v>
      </c>
      <c r="N710" s="55">
        <v>1460</v>
      </c>
      <c r="O710" s="55">
        <v>1825</v>
      </c>
      <c r="P710" s="55">
        <v>2190</v>
      </c>
      <c r="Q710" s="57">
        <v>2.3290384453705478E-4</v>
      </c>
      <c r="R710" s="58">
        <v>2439.5444678171925</v>
      </c>
      <c r="S710" s="58">
        <v>2240.7293714071798</v>
      </c>
      <c r="T710" s="58">
        <v>2058.1170714954374</v>
      </c>
      <c r="U710" s="58">
        <v>1890.3870918248554</v>
      </c>
      <c r="V710" s="58">
        <v>1736.3265707433573</v>
      </c>
      <c r="W710" s="60">
        <v>1594.8214909566848</v>
      </c>
      <c r="X710" s="59">
        <f t="shared" si="78"/>
        <v>3.916388864</v>
      </c>
      <c r="Y710" s="59">
        <f t="shared" si="79"/>
        <v>3.5972156577530341</v>
      </c>
      <c r="Z710" s="59">
        <f t="shared" si="80"/>
        <v>3.3040540502322284</v>
      </c>
      <c r="AA710" s="59">
        <f t="shared" si="81"/>
        <v>3.0347841790711683</v>
      </c>
      <c r="AB710" s="59">
        <f t="shared" si="82"/>
        <v>2.7874589439277893</v>
      </c>
      <c r="AC710" s="59">
        <f t="shared" si="83"/>
        <v>2.5602899269301931</v>
      </c>
      <c r="AD710" s="59">
        <f t="shared" si="84"/>
        <v>2.3516344605612338</v>
      </c>
    </row>
    <row r="711" spans="1:30" x14ac:dyDescent="0.25">
      <c r="A711" s="52" t="s">
        <v>366</v>
      </c>
      <c r="B711" s="53">
        <v>38044</v>
      </c>
      <c r="C711" s="54">
        <v>4301332404</v>
      </c>
      <c r="D711" s="55">
        <v>354</v>
      </c>
      <c r="E711" s="55">
        <v>2657</v>
      </c>
      <c r="F711" s="55" t="s">
        <v>18</v>
      </c>
      <c r="G711" s="55" t="s">
        <v>32</v>
      </c>
      <c r="H711" s="55">
        <v>40.032290000000003</v>
      </c>
      <c r="I711" s="56">
        <v>-110.21951</v>
      </c>
      <c r="J711" s="54">
        <v>2657</v>
      </c>
      <c r="K711" s="55">
        <v>365</v>
      </c>
      <c r="L711" s="55">
        <v>730</v>
      </c>
      <c r="M711" s="55">
        <v>1095</v>
      </c>
      <c r="N711" s="55">
        <v>1460</v>
      </c>
      <c r="O711" s="55">
        <v>1825</v>
      </c>
      <c r="P711" s="55">
        <v>2190</v>
      </c>
      <c r="Q711" s="57">
        <v>2.3290384453705478E-4</v>
      </c>
      <c r="R711" s="58">
        <v>2440.4629710053769</v>
      </c>
      <c r="S711" s="58">
        <v>2241.5730195138844</v>
      </c>
      <c r="T711" s="58">
        <v>2058.8919649711511</v>
      </c>
      <c r="U711" s="58">
        <v>1891.0988339528014</v>
      </c>
      <c r="V711" s="58">
        <v>1736.9803081570408</v>
      </c>
      <c r="W711" s="60">
        <v>1595.4219508553883</v>
      </c>
      <c r="X711" s="59">
        <f t="shared" si="78"/>
        <v>3.9178634079999997</v>
      </c>
      <c r="Y711" s="59">
        <f t="shared" si="79"/>
        <v>3.5985700311181521</v>
      </c>
      <c r="Z711" s="59">
        <f t="shared" si="80"/>
        <v>3.3052980464860813</v>
      </c>
      <c r="AA711" s="59">
        <f t="shared" si="81"/>
        <v>3.0359267935964209</v>
      </c>
      <c r="AB711" s="59">
        <f t="shared" si="82"/>
        <v>2.7885084390120993</v>
      </c>
      <c r="AC711" s="59">
        <f t="shared" si="83"/>
        <v>2.5612538915111154</v>
      </c>
      <c r="AD711" s="59">
        <f t="shared" si="84"/>
        <v>2.3525198651021078</v>
      </c>
    </row>
    <row r="712" spans="1:30" x14ac:dyDescent="0.25">
      <c r="A712" s="52" t="s">
        <v>1208</v>
      </c>
      <c r="B712" s="53">
        <v>40596</v>
      </c>
      <c r="C712" s="54">
        <v>4301350235</v>
      </c>
      <c r="D712" s="55">
        <v>365</v>
      </c>
      <c r="E712" s="55">
        <v>2659</v>
      </c>
      <c r="F712" s="55" t="s">
        <v>18</v>
      </c>
      <c r="G712" s="55" t="s">
        <v>32</v>
      </c>
      <c r="H712" s="55">
        <v>40.09075</v>
      </c>
      <c r="I712" s="56">
        <v>-110.06053</v>
      </c>
      <c r="J712" s="54">
        <v>2659</v>
      </c>
      <c r="K712" s="55">
        <v>365</v>
      </c>
      <c r="L712" s="55">
        <v>730</v>
      </c>
      <c r="M712" s="55">
        <v>1095</v>
      </c>
      <c r="N712" s="55">
        <v>1460</v>
      </c>
      <c r="O712" s="55">
        <v>1825</v>
      </c>
      <c r="P712" s="55">
        <v>2190</v>
      </c>
      <c r="Q712" s="57">
        <v>2.3290384453705478E-4</v>
      </c>
      <c r="R712" s="58">
        <v>2442.2999773817451</v>
      </c>
      <c r="S712" s="58">
        <v>2243.2603157272933</v>
      </c>
      <c r="T712" s="58">
        <v>2060.4417519225781</v>
      </c>
      <c r="U712" s="58">
        <v>1892.5223182086936</v>
      </c>
      <c r="V712" s="58">
        <v>1738.2877829844076</v>
      </c>
      <c r="W712" s="60">
        <v>1596.6228706527954</v>
      </c>
      <c r="X712" s="59">
        <f t="shared" si="78"/>
        <v>3.9208124959999999</v>
      </c>
      <c r="Y712" s="59">
        <f t="shared" si="79"/>
        <v>3.6012787778483877</v>
      </c>
      <c r="Z712" s="59">
        <f t="shared" si="80"/>
        <v>3.3077860389937861</v>
      </c>
      <c r="AA712" s="59">
        <f t="shared" si="81"/>
        <v>3.0382120226469258</v>
      </c>
      <c r="AB712" s="59">
        <f t="shared" si="82"/>
        <v>2.7906074291807199</v>
      </c>
      <c r="AC712" s="59">
        <f t="shared" si="83"/>
        <v>2.5631818206729604</v>
      </c>
      <c r="AD712" s="59">
        <f t="shared" si="84"/>
        <v>2.3542906741838556</v>
      </c>
    </row>
    <row r="713" spans="1:30" x14ac:dyDescent="0.25">
      <c r="A713" s="52" t="s">
        <v>340</v>
      </c>
      <c r="B713" s="53">
        <v>37205</v>
      </c>
      <c r="C713" s="54">
        <v>4301332216</v>
      </c>
      <c r="D713" s="55">
        <v>324</v>
      </c>
      <c r="E713" s="55">
        <v>2670</v>
      </c>
      <c r="F713" s="55" t="s">
        <v>18</v>
      </c>
      <c r="G713" s="55" t="s">
        <v>32</v>
      </c>
      <c r="H713" s="55">
        <v>40.047139999999899</v>
      </c>
      <c r="I713" s="56">
        <v>-110.19264</v>
      </c>
      <c r="J713" s="54">
        <v>2670</v>
      </c>
      <c r="K713" s="55">
        <v>365</v>
      </c>
      <c r="L713" s="55">
        <v>730</v>
      </c>
      <c r="M713" s="55">
        <v>1095</v>
      </c>
      <c r="N713" s="55">
        <v>1460</v>
      </c>
      <c r="O713" s="55">
        <v>1825</v>
      </c>
      <c r="P713" s="55">
        <v>2190</v>
      </c>
      <c r="Q713" s="57">
        <v>2.3290384453705478E-4</v>
      </c>
      <c r="R713" s="58">
        <v>2452.4035124517713</v>
      </c>
      <c r="S713" s="58">
        <v>2252.540444901043</v>
      </c>
      <c r="T713" s="58">
        <v>2068.9655801554281</v>
      </c>
      <c r="U713" s="58">
        <v>1900.3514816161007</v>
      </c>
      <c r="V713" s="58">
        <v>1745.478894534926</v>
      </c>
      <c r="W713" s="60">
        <v>1603.2279295385347</v>
      </c>
      <c r="X713" s="59">
        <f t="shared" si="78"/>
        <v>3.9370324800000001</v>
      </c>
      <c r="Y713" s="59">
        <f t="shared" si="79"/>
        <v>3.6161768848646845</v>
      </c>
      <c r="Z713" s="59">
        <f t="shared" si="80"/>
        <v>3.3214699977861635</v>
      </c>
      <c r="AA713" s="59">
        <f t="shared" si="81"/>
        <v>3.0507807824247055</v>
      </c>
      <c r="AB713" s="59">
        <f t="shared" si="82"/>
        <v>2.8021518751081316</v>
      </c>
      <c r="AC713" s="59">
        <f t="shared" si="83"/>
        <v>2.5737854310631079</v>
      </c>
      <c r="AD713" s="59">
        <f t="shared" si="84"/>
        <v>2.3640301241334689</v>
      </c>
    </row>
    <row r="714" spans="1:30" x14ac:dyDescent="0.25">
      <c r="A714" s="52" t="s">
        <v>634</v>
      </c>
      <c r="B714" s="53">
        <v>39446</v>
      </c>
      <c r="C714" s="54">
        <v>4301333465</v>
      </c>
      <c r="D714" s="55">
        <v>366</v>
      </c>
      <c r="E714" s="55">
        <v>2670</v>
      </c>
      <c r="F714" s="55" t="s">
        <v>18</v>
      </c>
      <c r="G714" s="55" t="s">
        <v>32</v>
      </c>
      <c r="H714" s="55">
        <v>40.029780000000002</v>
      </c>
      <c r="I714" s="56">
        <v>-110.2968</v>
      </c>
      <c r="J714" s="54">
        <v>2670</v>
      </c>
      <c r="K714" s="55">
        <v>365</v>
      </c>
      <c r="L714" s="55">
        <v>730</v>
      </c>
      <c r="M714" s="55">
        <v>1095</v>
      </c>
      <c r="N714" s="55">
        <v>1460</v>
      </c>
      <c r="O714" s="55">
        <v>1825</v>
      </c>
      <c r="P714" s="55">
        <v>2190</v>
      </c>
      <c r="Q714" s="57">
        <v>2.3290384453705478E-4</v>
      </c>
      <c r="R714" s="58">
        <v>2452.4035124517713</v>
      </c>
      <c r="S714" s="58">
        <v>2252.540444901043</v>
      </c>
      <c r="T714" s="58">
        <v>2068.9655801554281</v>
      </c>
      <c r="U714" s="58">
        <v>1900.3514816161007</v>
      </c>
      <c r="V714" s="58">
        <v>1745.478894534926</v>
      </c>
      <c r="W714" s="60">
        <v>1603.2279295385347</v>
      </c>
      <c r="X714" s="59">
        <f t="shared" si="78"/>
        <v>3.9370324800000001</v>
      </c>
      <c r="Y714" s="59">
        <f t="shared" si="79"/>
        <v>3.6161768848646845</v>
      </c>
      <c r="Z714" s="59">
        <f t="shared" si="80"/>
        <v>3.3214699977861635</v>
      </c>
      <c r="AA714" s="59">
        <f t="shared" si="81"/>
        <v>3.0507807824247055</v>
      </c>
      <c r="AB714" s="59">
        <f t="shared" si="82"/>
        <v>2.8021518751081316</v>
      </c>
      <c r="AC714" s="59">
        <f t="shared" si="83"/>
        <v>2.5737854310631079</v>
      </c>
      <c r="AD714" s="59">
        <f t="shared" si="84"/>
        <v>2.3640301241334689</v>
      </c>
    </row>
    <row r="715" spans="1:30" x14ac:dyDescent="0.25">
      <c r="A715" s="52" t="s">
        <v>939</v>
      </c>
      <c r="B715" s="53">
        <v>40299</v>
      </c>
      <c r="C715" s="54">
        <v>4301350148</v>
      </c>
      <c r="D715" s="55">
        <v>363</v>
      </c>
      <c r="E715" s="55">
        <v>2676</v>
      </c>
      <c r="F715" s="55" t="s">
        <v>18</v>
      </c>
      <c r="G715" s="55" t="s">
        <v>32</v>
      </c>
      <c r="H715" s="55">
        <v>40.086599999999898</v>
      </c>
      <c r="I715" s="56">
        <v>-110.14103</v>
      </c>
      <c r="J715" s="54">
        <v>2676</v>
      </c>
      <c r="K715" s="55">
        <v>365</v>
      </c>
      <c r="L715" s="55">
        <v>730</v>
      </c>
      <c r="M715" s="55">
        <v>1095</v>
      </c>
      <c r="N715" s="55">
        <v>1460</v>
      </c>
      <c r="O715" s="55">
        <v>1825</v>
      </c>
      <c r="P715" s="55">
        <v>2190</v>
      </c>
      <c r="Q715" s="57">
        <v>2.3290384453705478E-4</v>
      </c>
      <c r="R715" s="58">
        <v>2457.9145315808764</v>
      </c>
      <c r="S715" s="58">
        <v>2257.6023335412701</v>
      </c>
      <c r="T715" s="58">
        <v>2073.61494100971</v>
      </c>
      <c r="U715" s="58">
        <v>1904.6219343837774</v>
      </c>
      <c r="V715" s="58">
        <v>1749.4013190170272</v>
      </c>
      <c r="W715" s="60">
        <v>1606.8306889307562</v>
      </c>
      <c r="X715" s="59">
        <f t="shared" si="78"/>
        <v>3.945879744</v>
      </c>
      <c r="Y715" s="59">
        <f t="shared" si="79"/>
        <v>3.6243031250553917</v>
      </c>
      <c r="Z715" s="59">
        <f t="shared" si="80"/>
        <v>3.3289339753092784</v>
      </c>
      <c r="AA715" s="59">
        <f t="shared" si="81"/>
        <v>3.0576364695762219</v>
      </c>
      <c r="AB715" s="59">
        <f t="shared" si="82"/>
        <v>2.8084488456139924</v>
      </c>
      <c r="AC715" s="59">
        <f t="shared" si="83"/>
        <v>2.5795692185486434</v>
      </c>
      <c r="AD715" s="59">
        <f t="shared" si="84"/>
        <v>2.369342551378713</v>
      </c>
    </row>
    <row r="716" spans="1:30" x14ac:dyDescent="0.25">
      <c r="A716" s="52" t="s">
        <v>622</v>
      </c>
      <c r="B716" s="53">
        <v>39392</v>
      </c>
      <c r="C716" s="54">
        <v>4301333082</v>
      </c>
      <c r="D716" s="55">
        <v>288</v>
      </c>
      <c r="E716" s="55">
        <v>2691</v>
      </c>
      <c r="F716" s="55" t="s">
        <v>18</v>
      </c>
      <c r="G716" s="55" t="s">
        <v>32</v>
      </c>
      <c r="H716" s="55">
        <v>40.022089999999899</v>
      </c>
      <c r="I716" s="56">
        <v>-110.0607</v>
      </c>
      <c r="J716" s="54">
        <v>2691</v>
      </c>
      <c r="K716" s="55">
        <v>365</v>
      </c>
      <c r="L716" s="55">
        <v>730</v>
      </c>
      <c r="M716" s="55">
        <v>1095</v>
      </c>
      <c r="N716" s="55">
        <v>1460</v>
      </c>
      <c r="O716" s="55">
        <v>1825</v>
      </c>
      <c r="P716" s="55">
        <v>2190</v>
      </c>
      <c r="Q716" s="57">
        <v>2.3290384453705478E-4</v>
      </c>
      <c r="R716" s="58">
        <v>2471.6920794036391</v>
      </c>
      <c r="S716" s="58">
        <v>2270.257055141838</v>
      </c>
      <c r="T716" s="58">
        <v>2085.2383431454145</v>
      </c>
      <c r="U716" s="58">
        <v>1915.2980663029689</v>
      </c>
      <c r="V716" s="58">
        <v>1759.2073802222794</v>
      </c>
      <c r="W716" s="60">
        <v>1615.8375874113099</v>
      </c>
      <c r="X716" s="59">
        <f t="shared" si="78"/>
        <v>3.9679979039999997</v>
      </c>
      <c r="Y716" s="59">
        <f t="shared" si="79"/>
        <v>3.6446187255321596</v>
      </c>
      <c r="Z716" s="59">
        <f t="shared" si="80"/>
        <v>3.3475939191170663</v>
      </c>
      <c r="AA716" s="59">
        <f t="shared" si="81"/>
        <v>3.0747756874550118</v>
      </c>
      <c r="AB716" s="59">
        <f t="shared" si="82"/>
        <v>2.8241912718786448</v>
      </c>
      <c r="AC716" s="59">
        <f t="shared" si="83"/>
        <v>2.5940286872624805</v>
      </c>
      <c r="AD716" s="59">
        <f t="shared" si="84"/>
        <v>2.3826236194918224</v>
      </c>
    </row>
    <row r="717" spans="1:30" x14ac:dyDescent="0.25">
      <c r="A717" s="52" t="s">
        <v>748</v>
      </c>
      <c r="B717" s="53">
        <v>39814</v>
      </c>
      <c r="C717" s="54">
        <v>4304740040</v>
      </c>
      <c r="D717" s="55">
        <v>362</v>
      </c>
      <c r="E717" s="55">
        <v>2695</v>
      </c>
      <c r="F717" s="55" t="s">
        <v>18</v>
      </c>
      <c r="G717" s="55" t="s">
        <v>19</v>
      </c>
      <c r="H717" s="55">
        <v>40.191360000000003</v>
      </c>
      <c r="I717" s="56">
        <v>-109.81918</v>
      </c>
      <c r="J717" s="54">
        <v>2695</v>
      </c>
      <c r="K717" s="55">
        <v>365</v>
      </c>
      <c r="L717" s="55">
        <v>730</v>
      </c>
      <c r="M717" s="55">
        <v>1095</v>
      </c>
      <c r="N717" s="55">
        <v>1460</v>
      </c>
      <c r="O717" s="55">
        <v>1825</v>
      </c>
      <c r="P717" s="55">
        <v>2190</v>
      </c>
      <c r="Q717" s="57">
        <v>2.3290384453705478E-4</v>
      </c>
      <c r="R717" s="58">
        <v>2475.366092156376</v>
      </c>
      <c r="S717" s="58">
        <v>2273.6316475686558</v>
      </c>
      <c r="T717" s="58">
        <v>2088.3379170482694</v>
      </c>
      <c r="U717" s="58">
        <v>1918.1450348147534</v>
      </c>
      <c r="V717" s="58">
        <v>1761.8223298770133</v>
      </c>
      <c r="W717" s="60">
        <v>1618.2394270061241</v>
      </c>
      <c r="X717" s="59">
        <f t="shared" si="78"/>
        <v>3.9738960799999998</v>
      </c>
      <c r="Y717" s="59">
        <f t="shared" si="79"/>
        <v>3.6500362189926312</v>
      </c>
      <c r="Z717" s="59">
        <f t="shared" si="80"/>
        <v>3.3525699041324759</v>
      </c>
      <c r="AA717" s="59">
        <f t="shared" si="81"/>
        <v>3.0793461455560234</v>
      </c>
      <c r="AB717" s="59">
        <f t="shared" si="82"/>
        <v>2.8283892522158856</v>
      </c>
      <c r="AC717" s="59">
        <f t="shared" si="83"/>
        <v>2.5978845455861705</v>
      </c>
      <c r="AD717" s="59">
        <f t="shared" si="84"/>
        <v>2.3861652376553182</v>
      </c>
    </row>
    <row r="718" spans="1:30" x14ac:dyDescent="0.25">
      <c r="A718" s="52" t="s">
        <v>1157</v>
      </c>
      <c r="B718" s="53">
        <v>40547</v>
      </c>
      <c r="C718" s="54">
        <v>4301350281</v>
      </c>
      <c r="D718" s="55">
        <v>362</v>
      </c>
      <c r="E718" s="55">
        <v>2695</v>
      </c>
      <c r="F718" s="55" t="s">
        <v>18</v>
      </c>
      <c r="G718" s="55" t="s">
        <v>32</v>
      </c>
      <c r="H718" s="55">
        <v>40.0688099999999</v>
      </c>
      <c r="I718" s="56">
        <v>-110.09858</v>
      </c>
      <c r="J718" s="54">
        <v>2695</v>
      </c>
      <c r="K718" s="55">
        <v>365</v>
      </c>
      <c r="L718" s="55">
        <v>730</v>
      </c>
      <c r="M718" s="55">
        <v>1095</v>
      </c>
      <c r="N718" s="55">
        <v>1460</v>
      </c>
      <c r="O718" s="55">
        <v>1825</v>
      </c>
      <c r="P718" s="55">
        <v>2190</v>
      </c>
      <c r="Q718" s="57">
        <v>2.3290384453705478E-4</v>
      </c>
      <c r="R718" s="58">
        <v>2475.366092156376</v>
      </c>
      <c r="S718" s="58">
        <v>2273.6316475686558</v>
      </c>
      <c r="T718" s="58">
        <v>2088.3379170482694</v>
      </c>
      <c r="U718" s="58">
        <v>1918.1450348147534</v>
      </c>
      <c r="V718" s="58">
        <v>1761.8223298770133</v>
      </c>
      <c r="W718" s="60">
        <v>1618.2394270061241</v>
      </c>
      <c r="X718" s="59">
        <f t="shared" si="78"/>
        <v>3.9738960799999998</v>
      </c>
      <c r="Y718" s="59">
        <f t="shared" si="79"/>
        <v>3.6500362189926312</v>
      </c>
      <c r="Z718" s="59">
        <f t="shared" si="80"/>
        <v>3.3525699041324759</v>
      </c>
      <c r="AA718" s="59">
        <f t="shared" si="81"/>
        <v>3.0793461455560234</v>
      </c>
      <c r="AB718" s="59">
        <f t="shared" si="82"/>
        <v>2.8283892522158856</v>
      </c>
      <c r="AC718" s="59">
        <f t="shared" si="83"/>
        <v>2.5978845455861705</v>
      </c>
      <c r="AD718" s="59">
        <f t="shared" si="84"/>
        <v>2.3861652376553182</v>
      </c>
    </row>
    <row r="719" spans="1:30" x14ac:dyDescent="0.25">
      <c r="A719" s="52" t="s">
        <v>553</v>
      </c>
      <c r="B719" s="53">
        <v>39246</v>
      </c>
      <c r="C719" s="54">
        <v>4301333102</v>
      </c>
      <c r="D719" s="55">
        <v>366</v>
      </c>
      <c r="E719" s="55">
        <v>2697</v>
      </c>
      <c r="F719" s="55" t="s">
        <v>18</v>
      </c>
      <c r="G719" s="55" t="s">
        <v>32</v>
      </c>
      <c r="H719" s="55">
        <v>40.014449999999897</v>
      </c>
      <c r="I719" s="56">
        <v>-110.1683</v>
      </c>
      <c r="J719" s="54">
        <v>2697</v>
      </c>
      <c r="K719" s="55">
        <v>365</v>
      </c>
      <c r="L719" s="55">
        <v>730</v>
      </c>
      <c r="M719" s="55">
        <v>1095</v>
      </c>
      <c r="N719" s="55">
        <v>1460</v>
      </c>
      <c r="O719" s="55">
        <v>1825</v>
      </c>
      <c r="P719" s="55">
        <v>2190</v>
      </c>
      <c r="Q719" s="57">
        <v>2.3290384453705478E-4</v>
      </c>
      <c r="R719" s="58">
        <v>2477.2030985327442</v>
      </c>
      <c r="S719" s="58">
        <v>2275.3189437820647</v>
      </c>
      <c r="T719" s="58">
        <v>2089.8877039996964</v>
      </c>
      <c r="U719" s="58">
        <v>1919.5685190706456</v>
      </c>
      <c r="V719" s="58">
        <v>1763.1298047043804</v>
      </c>
      <c r="W719" s="60">
        <v>1619.4403468035312</v>
      </c>
      <c r="X719" s="59">
        <f t="shared" si="78"/>
        <v>3.9768451679999997</v>
      </c>
      <c r="Y719" s="59">
        <f t="shared" si="79"/>
        <v>3.6527449657228668</v>
      </c>
      <c r="Z719" s="59">
        <f t="shared" si="80"/>
        <v>3.3550578966401807</v>
      </c>
      <c r="AA719" s="59">
        <f t="shared" si="81"/>
        <v>3.0816313746065283</v>
      </c>
      <c r="AB719" s="59">
        <f t="shared" si="82"/>
        <v>2.8304882423845061</v>
      </c>
      <c r="AC719" s="59">
        <f t="shared" si="83"/>
        <v>2.5998124747480156</v>
      </c>
      <c r="AD719" s="59">
        <f t="shared" si="84"/>
        <v>2.3879360467370661</v>
      </c>
    </row>
    <row r="720" spans="1:30" x14ac:dyDescent="0.25">
      <c r="A720" s="52" t="s">
        <v>1079</v>
      </c>
      <c r="B720" s="53">
        <v>40459</v>
      </c>
      <c r="C720" s="54">
        <v>4301350050</v>
      </c>
      <c r="D720" s="55">
        <v>359</v>
      </c>
      <c r="E720" s="55">
        <v>2697</v>
      </c>
      <c r="F720" s="55" t="s">
        <v>18</v>
      </c>
      <c r="G720" s="55" t="s">
        <v>32</v>
      </c>
      <c r="H720" s="55">
        <v>40.083150000000003</v>
      </c>
      <c r="I720" s="56">
        <v>-110.18232</v>
      </c>
      <c r="J720" s="54">
        <v>2697</v>
      </c>
      <c r="K720" s="55">
        <v>365</v>
      </c>
      <c r="L720" s="55">
        <v>730</v>
      </c>
      <c r="M720" s="55">
        <v>1095</v>
      </c>
      <c r="N720" s="55">
        <v>1460</v>
      </c>
      <c r="O720" s="55">
        <v>1825</v>
      </c>
      <c r="P720" s="55">
        <v>2190</v>
      </c>
      <c r="Q720" s="57">
        <v>2.3290384453705478E-4</v>
      </c>
      <c r="R720" s="58">
        <v>2477.2030985327442</v>
      </c>
      <c r="S720" s="58">
        <v>2275.3189437820647</v>
      </c>
      <c r="T720" s="58">
        <v>2089.8877039996964</v>
      </c>
      <c r="U720" s="58">
        <v>1919.5685190706456</v>
      </c>
      <c r="V720" s="58">
        <v>1763.1298047043804</v>
      </c>
      <c r="W720" s="60">
        <v>1619.4403468035312</v>
      </c>
      <c r="X720" s="59">
        <f t="shared" si="78"/>
        <v>3.9768451679999997</v>
      </c>
      <c r="Y720" s="59">
        <f t="shared" si="79"/>
        <v>3.6527449657228668</v>
      </c>
      <c r="Z720" s="59">
        <f t="shared" si="80"/>
        <v>3.3550578966401807</v>
      </c>
      <c r="AA720" s="59">
        <f t="shared" si="81"/>
        <v>3.0816313746065283</v>
      </c>
      <c r="AB720" s="59">
        <f t="shared" si="82"/>
        <v>2.8304882423845061</v>
      </c>
      <c r="AC720" s="59">
        <f t="shared" si="83"/>
        <v>2.5998124747480156</v>
      </c>
      <c r="AD720" s="59">
        <f t="shared" si="84"/>
        <v>2.3879360467370661</v>
      </c>
    </row>
    <row r="721" spans="1:30" x14ac:dyDescent="0.25">
      <c r="A721" s="52" t="s">
        <v>1656</v>
      </c>
      <c r="B721" s="53">
        <v>41212</v>
      </c>
      <c r="C721" s="54">
        <v>4301351155</v>
      </c>
      <c r="D721" s="55">
        <v>63</v>
      </c>
      <c r="E721" s="55">
        <v>2697</v>
      </c>
      <c r="F721" s="55" t="s">
        <v>18</v>
      </c>
      <c r="G721" s="55" t="s">
        <v>32</v>
      </c>
      <c r="H721" s="55">
        <v>40.036380000000001</v>
      </c>
      <c r="I721" s="56">
        <v>-110.06476000000001</v>
      </c>
      <c r="J721" s="54">
        <v>2697</v>
      </c>
      <c r="K721" s="55">
        <v>365</v>
      </c>
      <c r="L721" s="55">
        <v>730</v>
      </c>
      <c r="M721" s="55">
        <v>1095</v>
      </c>
      <c r="N721" s="55">
        <v>1460</v>
      </c>
      <c r="O721" s="55">
        <v>1825</v>
      </c>
      <c r="P721" s="55">
        <v>2190</v>
      </c>
      <c r="Q721" s="57">
        <v>2.3290384453705478E-4</v>
      </c>
      <c r="R721" s="58">
        <v>2477.2030985327442</v>
      </c>
      <c r="S721" s="58">
        <v>2275.3189437820647</v>
      </c>
      <c r="T721" s="58">
        <v>2089.8877039996964</v>
      </c>
      <c r="U721" s="58">
        <v>1919.5685190706456</v>
      </c>
      <c r="V721" s="58">
        <v>1763.1298047043804</v>
      </c>
      <c r="W721" s="60">
        <v>1619.4403468035312</v>
      </c>
      <c r="X721" s="59">
        <f t="shared" si="78"/>
        <v>3.9768451679999997</v>
      </c>
      <c r="Y721" s="59">
        <f t="shared" si="79"/>
        <v>3.6527449657228668</v>
      </c>
      <c r="Z721" s="59">
        <f t="shared" si="80"/>
        <v>3.3550578966401807</v>
      </c>
      <c r="AA721" s="59">
        <f t="shared" si="81"/>
        <v>3.0816313746065283</v>
      </c>
      <c r="AB721" s="59">
        <f t="shared" si="82"/>
        <v>2.8304882423845061</v>
      </c>
      <c r="AC721" s="59">
        <f t="shared" si="83"/>
        <v>2.5998124747480156</v>
      </c>
      <c r="AD721" s="59">
        <f t="shared" si="84"/>
        <v>2.3879360467370661</v>
      </c>
    </row>
    <row r="722" spans="1:30" x14ac:dyDescent="0.25">
      <c r="A722" s="52" t="s">
        <v>315</v>
      </c>
      <c r="B722" s="53">
        <v>36626</v>
      </c>
      <c r="C722" s="54">
        <v>4301332133</v>
      </c>
      <c r="D722" s="55">
        <v>304</v>
      </c>
      <c r="E722" s="55">
        <v>2698</v>
      </c>
      <c r="F722" s="55" t="s">
        <v>18</v>
      </c>
      <c r="G722" s="55" t="s">
        <v>32</v>
      </c>
      <c r="H722" s="55">
        <v>40.057499999999898</v>
      </c>
      <c r="I722" s="56">
        <v>-110.1412</v>
      </c>
      <c r="J722" s="54">
        <v>2698</v>
      </c>
      <c r="K722" s="55">
        <v>365</v>
      </c>
      <c r="L722" s="55">
        <v>730</v>
      </c>
      <c r="M722" s="55">
        <v>1095</v>
      </c>
      <c r="N722" s="55">
        <v>1460</v>
      </c>
      <c r="O722" s="55">
        <v>1825</v>
      </c>
      <c r="P722" s="55">
        <v>2190</v>
      </c>
      <c r="Q722" s="57">
        <v>2.3290384453705478E-4</v>
      </c>
      <c r="R722" s="58">
        <v>2478.1216017209285</v>
      </c>
      <c r="S722" s="58">
        <v>2276.1625918887694</v>
      </c>
      <c r="T722" s="58">
        <v>2090.6625974754102</v>
      </c>
      <c r="U722" s="58">
        <v>1920.2802611985917</v>
      </c>
      <c r="V722" s="58">
        <v>1763.7835421180639</v>
      </c>
      <c r="W722" s="60">
        <v>1620.0408067022347</v>
      </c>
      <c r="X722" s="59">
        <f t="shared" si="78"/>
        <v>3.9783197119999998</v>
      </c>
      <c r="Y722" s="59">
        <f t="shared" si="79"/>
        <v>3.6540993390879848</v>
      </c>
      <c r="Z722" s="59">
        <f t="shared" si="80"/>
        <v>3.3563018928940336</v>
      </c>
      <c r="AA722" s="59">
        <f t="shared" si="81"/>
        <v>3.0827739891317809</v>
      </c>
      <c r="AB722" s="59">
        <f t="shared" si="82"/>
        <v>2.8315377374688162</v>
      </c>
      <c r="AC722" s="59">
        <f t="shared" si="83"/>
        <v>2.6007764393289383</v>
      </c>
      <c r="AD722" s="59">
        <f t="shared" si="84"/>
        <v>2.38882145127794</v>
      </c>
    </row>
    <row r="723" spans="1:30" x14ac:dyDescent="0.25">
      <c r="A723" s="52" t="s">
        <v>745</v>
      </c>
      <c r="B723" s="53">
        <v>39799</v>
      </c>
      <c r="C723" s="54">
        <v>4301334013</v>
      </c>
      <c r="D723" s="55">
        <v>362</v>
      </c>
      <c r="E723" s="55">
        <v>2700</v>
      </c>
      <c r="F723" s="55" t="s">
        <v>18</v>
      </c>
      <c r="G723" s="55" t="s">
        <v>32</v>
      </c>
      <c r="H723" s="55">
        <v>40.032760000000003</v>
      </c>
      <c r="I723" s="56">
        <v>-110.08394</v>
      </c>
      <c r="J723" s="54">
        <v>2700</v>
      </c>
      <c r="K723" s="55">
        <v>365</v>
      </c>
      <c r="L723" s="55">
        <v>730</v>
      </c>
      <c r="M723" s="55">
        <v>1095</v>
      </c>
      <c r="N723" s="55">
        <v>1460</v>
      </c>
      <c r="O723" s="55">
        <v>1825</v>
      </c>
      <c r="P723" s="55">
        <v>2190</v>
      </c>
      <c r="Q723" s="57">
        <v>2.3290384453705478E-4</v>
      </c>
      <c r="R723" s="58">
        <v>2479.9586080972967</v>
      </c>
      <c r="S723" s="58">
        <v>2277.8498881021783</v>
      </c>
      <c r="T723" s="58">
        <v>2092.2123844268376</v>
      </c>
      <c r="U723" s="58">
        <v>1921.7037454544839</v>
      </c>
      <c r="V723" s="58">
        <v>1765.091016945431</v>
      </c>
      <c r="W723" s="60">
        <v>1621.241726499642</v>
      </c>
      <c r="X723" s="59">
        <f t="shared" si="78"/>
        <v>3.9812688000000001</v>
      </c>
      <c r="Y723" s="59">
        <f t="shared" si="79"/>
        <v>3.6568080858182204</v>
      </c>
      <c r="Z723" s="59">
        <f t="shared" si="80"/>
        <v>3.3587898854017384</v>
      </c>
      <c r="AA723" s="59">
        <f t="shared" si="81"/>
        <v>3.0850592181822867</v>
      </c>
      <c r="AB723" s="59">
        <f t="shared" si="82"/>
        <v>2.8336367276374363</v>
      </c>
      <c r="AC723" s="59">
        <f t="shared" si="83"/>
        <v>2.6027043684907833</v>
      </c>
      <c r="AD723" s="59">
        <f t="shared" si="84"/>
        <v>2.3905922603596879</v>
      </c>
    </row>
    <row r="724" spans="1:30" x14ac:dyDescent="0.25">
      <c r="A724" s="52" t="s">
        <v>1657</v>
      </c>
      <c r="B724" s="53">
        <v>41212</v>
      </c>
      <c r="C724" s="54">
        <v>4301351156</v>
      </c>
      <c r="D724" s="55">
        <v>64</v>
      </c>
      <c r="E724" s="55">
        <v>2700</v>
      </c>
      <c r="F724" s="55" t="s">
        <v>18</v>
      </c>
      <c r="G724" s="55" t="s">
        <v>32</v>
      </c>
      <c r="H724" s="55">
        <v>40.036380000000001</v>
      </c>
      <c r="I724" s="56">
        <v>-110.06484</v>
      </c>
      <c r="J724" s="54">
        <v>2700</v>
      </c>
      <c r="K724" s="55">
        <v>365</v>
      </c>
      <c r="L724" s="55">
        <v>730</v>
      </c>
      <c r="M724" s="55">
        <v>1095</v>
      </c>
      <c r="N724" s="55">
        <v>1460</v>
      </c>
      <c r="O724" s="55">
        <v>1825</v>
      </c>
      <c r="P724" s="55">
        <v>2190</v>
      </c>
      <c r="Q724" s="57">
        <v>2.3290384453705478E-4</v>
      </c>
      <c r="R724" s="58">
        <v>2479.9586080972967</v>
      </c>
      <c r="S724" s="58">
        <v>2277.8498881021783</v>
      </c>
      <c r="T724" s="58">
        <v>2092.2123844268376</v>
      </c>
      <c r="U724" s="58">
        <v>1921.7037454544839</v>
      </c>
      <c r="V724" s="58">
        <v>1765.091016945431</v>
      </c>
      <c r="W724" s="60">
        <v>1621.241726499642</v>
      </c>
      <c r="X724" s="59">
        <f t="shared" si="78"/>
        <v>3.9812688000000001</v>
      </c>
      <c r="Y724" s="59">
        <f t="shared" si="79"/>
        <v>3.6568080858182204</v>
      </c>
      <c r="Z724" s="59">
        <f t="shared" si="80"/>
        <v>3.3587898854017384</v>
      </c>
      <c r="AA724" s="59">
        <f t="shared" si="81"/>
        <v>3.0850592181822867</v>
      </c>
      <c r="AB724" s="59">
        <f t="shared" si="82"/>
        <v>2.8336367276374363</v>
      </c>
      <c r="AC724" s="59">
        <f t="shared" si="83"/>
        <v>2.6027043684907833</v>
      </c>
      <c r="AD724" s="59">
        <f t="shared" si="84"/>
        <v>2.3905922603596879</v>
      </c>
    </row>
    <row r="725" spans="1:30" x14ac:dyDescent="0.25">
      <c r="A725" s="52" t="s">
        <v>420</v>
      </c>
      <c r="B725" s="53">
        <v>38664</v>
      </c>
      <c r="C725" s="54">
        <v>4301332658</v>
      </c>
      <c r="D725" s="55">
        <v>362</v>
      </c>
      <c r="E725" s="55">
        <v>2706</v>
      </c>
      <c r="F725" s="55" t="s">
        <v>18</v>
      </c>
      <c r="G725" s="55" t="s">
        <v>32</v>
      </c>
      <c r="H725" s="55">
        <v>40.0325899999999</v>
      </c>
      <c r="I725" s="56">
        <v>-110.07435</v>
      </c>
      <c r="J725" s="54">
        <v>2706</v>
      </c>
      <c r="K725" s="55">
        <v>365</v>
      </c>
      <c r="L725" s="55">
        <v>730</v>
      </c>
      <c r="M725" s="55">
        <v>1095</v>
      </c>
      <c r="N725" s="55">
        <v>1460</v>
      </c>
      <c r="O725" s="55">
        <v>1825</v>
      </c>
      <c r="P725" s="55">
        <v>2190</v>
      </c>
      <c r="Q725" s="57">
        <v>2.3290384453705478E-4</v>
      </c>
      <c r="R725" s="58">
        <v>2485.4696272264018</v>
      </c>
      <c r="S725" s="58">
        <v>2282.9117767424054</v>
      </c>
      <c r="T725" s="58">
        <v>2096.8617452811195</v>
      </c>
      <c r="U725" s="58">
        <v>1925.9741982221606</v>
      </c>
      <c r="V725" s="58">
        <v>1769.0134414275319</v>
      </c>
      <c r="W725" s="60">
        <v>1624.8444858918633</v>
      </c>
      <c r="X725" s="59">
        <f t="shared" si="78"/>
        <v>3.990116064</v>
      </c>
      <c r="Y725" s="59">
        <f t="shared" si="79"/>
        <v>3.6649343260089271</v>
      </c>
      <c r="Z725" s="59">
        <f t="shared" si="80"/>
        <v>3.3662538629248533</v>
      </c>
      <c r="AA725" s="59">
        <f t="shared" si="81"/>
        <v>3.0919149053338031</v>
      </c>
      <c r="AB725" s="59">
        <f t="shared" si="82"/>
        <v>2.8399336981432972</v>
      </c>
      <c r="AC725" s="59">
        <f t="shared" si="83"/>
        <v>2.6084881559763184</v>
      </c>
      <c r="AD725" s="59">
        <f t="shared" si="84"/>
        <v>2.3959046876049315</v>
      </c>
    </row>
    <row r="726" spans="1:30" x14ac:dyDescent="0.25">
      <c r="A726" s="52" t="s">
        <v>447</v>
      </c>
      <c r="B726" s="53">
        <v>38869</v>
      </c>
      <c r="C726" s="54">
        <v>4301333018</v>
      </c>
      <c r="D726" s="55">
        <v>358</v>
      </c>
      <c r="E726" s="55">
        <v>2706</v>
      </c>
      <c r="F726" s="55" t="s">
        <v>18</v>
      </c>
      <c r="G726" s="55" t="s">
        <v>32</v>
      </c>
      <c r="H726" s="55">
        <v>40.076140000000002</v>
      </c>
      <c r="I726" s="56">
        <v>-110.06071</v>
      </c>
      <c r="J726" s="54">
        <v>2706</v>
      </c>
      <c r="K726" s="55">
        <v>365</v>
      </c>
      <c r="L726" s="55">
        <v>730</v>
      </c>
      <c r="M726" s="55">
        <v>1095</v>
      </c>
      <c r="N726" s="55">
        <v>1460</v>
      </c>
      <c r="O726" s="55">
        <v>1825</v>
      </c>
      <c r="P726" s="55">
        <v>2190</v>
      </c>
      <c r="Q726" s="57">
        <v>2.3290384453705478E-4</v>
      </c>
      <c r="R726" s="58">
        <v>2485.4696272264018</v>
      </c>
      <c r="S726" s="58">
        <v>2282.9117767424054</v>
      </c>
      <c r="T726" s="58">
        <v>2096.8617452811195</v>
      </c>
      <c r="U726" s="58">
        <v>1925.9741982221606</v>
      </c>
      <c r="V726" s="58">
        <v>1769.0134414275319</v>
      </c>
      <c r="W726" s="60">
        <v>1624.8444858918633</v>
      </c>
      <c r="X726" s="59">
        <f t="shared" si="78"/>
        <v>3.990116064</v>
      </c>
      <c r="Y726" s="59">
        <f t="shared" si="79"/>
        <v>3.6649343260089271</v>
      </c>
      <c r="Z726" s="59">
        <f t="shared" si="80"/>
        <v>3.3662538629248533</v>
      </c>
      <c r="AA726" s="59">
        <f t="shared" si="81"/>
        <v>3.0919149053338031</v>
      </c>
      <c r="AB726" s="59">
        <f t="shared" si="82"/>
        <v>2.8399336981432972</v>
      </c>
      <c r="AC726" s="59">
        <f t="shared" si="83"/>
        <v>2.6084881559763184</v>
      </c>
      <c r="AD726" s="59">
        <f t="shared" si="84"/>
        <v>2.3959046876049315</v>
      </c>
    </row>
    <row r="727" spans="1:30" x14ac:dyDescent="0.25">
      <c r="A727" s="52" t="s">
        <v>594</v>
      </c>
      <c r="B727" s="53">
        <v>39314</v>
      </c>
      <c r="C727" s="54">
        <v>4301333109</v>
      </c>
      <c r="D727" s="55">
        <v>366</v>
      </c>
      <c r="E727" s="55">
        <v>2709</v>
      </c>
      <c r="F727" s="55" t="s">
        <v>18</v>
      </c>
      <c r="G727" s="55" t="s">
        <v>32</v>
      </c>
      <c r="H727" s="55">
        <v>40.011069999999897</v>
      </c>
      <c r="I727" s="56">
        <v>-110.13705</v>
      </c>
      <c r="J727" s="54">
        <v>2709</v>
      </c>
      <c r="K727" s="55">
        <v>365</v>
      </c>
      <c r="L727" s="55">
        <v>730</v>
      </c>
      <c r="M727" s="55">
        <v>1095</v>
      </c>
      <c r="N727" s="55">
        <v>1460</v>
      </c>
      <c r="O727" s="55">
        <v>1825</v>
      </c>
      <c r="P727" s="55">
        <v>2190</v>
      </c>
      <c r="Q727" s="57">
        <v>2.3290384453705478E-4</v>
      </c>
      <c r="R727" s="58">
        <v>2488.2251367909544</v>
      </c>
      <c r="S727" s="58">
        <v>2285.442721062519</v>
      </c>
      <c r="T727" s="58">
        <v>2099.1864257082602</v>
      </c>
      <c r="U727" s="58">
        <v>1928.1094246059988</v>
      </c>
      <c r="V727" s="58">
        <v>1770.9746536685823</v>
      </c>
      <c r="W727" s="60">
        <v>1626.645865587974</v>
      </c>
      <c r="X727" s="59">
        <f t="shared" si="78"/>
        <v>3.9945396959999999</v>
      </c>
      <c r="Y727" s="59">
        <f t="shared" si="79"/>
        <v>3.6689974461042807</v>
      </c>
      <c r="Z727" s="59">
        <f t="shared" si="80"/>
        <v>3.369985851686411</v>
      </c>
      <c r="AA727" s="59">
        <f t="shared" si="81"/>
        <v>3.0953427489095606</v>
      </c>
      <c r="AB727" s="59">
        <f t="shared" si="82"/>
        <v>2.8430821833962279</v>
      </c>
      <c r="AC727" s="59">
        <f t="shared" si="83"/>
        <v>2.6113800497190858</v>
      </c>
      <c r="AD727" s="59">
        <f t="shared" si="84"/>
        <v>2.3985609012275533</v>
      </c>
    </row>
    <row r="728" spans="1:30" x14ac:dyDescent="0.25">
      <c r="A728" s="52" t="s">
        <v>75</v>
      </c>
      <c r="B728" s="53">
        <v>26955</v>
      </c>
      <c r="C728" s="54">
        <v>4301330220</v>
      </c>
      <c r="D728" s="55">
        <v>366</v>
      </c>
      <c r="E728" s="55">
        <v>2720</v>
      </c>
      <c r="F728" s="55" t="s">
        <v>18</v>
      </c>
      <c r="G728" s="55" t="s">
        <v>32</v>
      </c>
      <c r="H728" s="55">
        <v>40.283410000000003</v>
      </c>
      <c r="I728" s="56">
        <v>-110.37549</v>
      </c>
      <c r="J728" s="54">
        <v>2720</v>
      </c>
      <c r="K728" s="55">
        <v>365</v>
      </c>
      <c r="L728" s="55">
        <v>730</v>
      </c>
      <c r="M728" s="55">
        <v>1095</v>
      </c>
      <c r="N728" s="55">
        <v>1460</v>
      </c>
      <c r="O728" s="55">
        <v>1825</v>
      </c>
      <c r="P728" s="55">
        <v>2190</v>
      </c>
      <c r="Q728" s="57">
        <v>2.3290384453705478E-4</v>
      </c>
      <c r="R728" s="58">
        <v>2498.3286718609802</v>
      </c>
      <c r="S728" s="58">
        <v>2294.7228502362686</v>
      </c>
      <c r="T728" s="58">
        <v>2107.7102539411103</v>
      </c>
      <c r="U728" s="58">
        <v>1935.9385880134059</v>
      </c>
      <c r="V728" s="58">
        <v>1778.1657652191006</v>
      </c>
      <c r="W728" s="60">
        <v>1633.2509244737134</v>
      </c>
      <c r="X728" s="59">
        <f t="shared" si="78"/>
        <v>4.0107596799999996</v>
      </c>
      <c r="Y728" s="59">
        <f t="shared" si="79"/>
        <v>3.683895553120577</v>
      </c>
      <c r="Z728" s="59">
        <f t="shared" si="80"/>
        <v>3.3836698104787883</v>
      </c>
      <c r="AA728" s="59">
        <f t="shared" si="81"/>
        <v>3.1079115086873403</v>
      </c>
      <c r="AB728" s="59">
        <f t="shared" si="82"/>
        <v>2.8546266293236395</v>
      </c>
      <c r="AC728" s="59">
        <f t="shared" si="83"/>
        <v>2.6219836601092332</v>
      </c>
      <c r="AD728" s="59">
        <f t="shared" si="84"/>
        <v>2.408300351177167</v>
      </c>
    </row>
    <row r="729" spans="1:30" x14ac:dyDescent="0.25">
      <c r="A729" s="52" t="s">
        <v>1100</v>
      </c>
      <c r="B729" s="53">
        <v>40481</v>
      </c>
      <c r="C729" s="54">
        <v>4301350186</v>
      </c>
      <c r="D729" s="55">
        <v>360</v>
      </c>
      <c r="E729" s="55">
        <v>2720</v>
      </c>
      <c r="F729" s="55" t="s">
        <v>18</v>
      </c>
      <c r="G729" s="55" t="s">
        <v>32</v>
      </c>
      <c r="H729" s="55">
        <v>40.072139999999898</v>
      </c>
      <c r="I729" s="56">
        <v>-110.08946</v>
      </c>
      <c r="J729" s="54">
        <v>2720</v>
      </c>
      <c r="K729" s="55">
        <v>365</v>
      </c>
      <c r="L729" s="55">
        <v>730</v>
      </c>
      <c r="M729" s="55">
        <v>1095</v>
      </c>
      <c r="N729" s="55">
        <v>1460</v>
      </c>
      <c r="O729" s="55">
        <v>1825</v>
      </c>
      <c r="P729" s="55">
        <v>2190</v>
      </c>
      <c r="Q729" s="57">
        <v>2.3290384453705478E-4</v>
      </c>
      <c r="R729" s="58">
        <v>2498.3286718609802</v>
      </c>
      <c r="S729" s="58">
        <v>2294.7228502362686</v>
      </c>
      <c r="T729" s="58">
        <v>2107.7102539411103</v>
      </c>
      <c r="U729" s="58">
        <v>1935.9385880134059</v>
      </c>
      <c r="V729" s="58">
        <v>1778.1657652191006</v>
      </c>
      <c r="W729" s="60">
        <v>1633.2509244737134</v>
      </c>
      <c r="X729" s="59">
        <f t="shared" si="78"/>
        <v>4.0107596799999996</v>
      </c>
      <c r="Y729" s="59">
        <f t="shared" si="79"/>
        <v>3.683895553120577</v>
      </c>
      <c r="Z729" s="59">
        <f t="shared" si="80"/>
        <v>3.3836698104787883</v>
      </c>
      <c r="AA729" s="59">
        <f t="shared" si="81"/>
        <v>3.1079115086873403</v>
      </c>
      <c r="AB729" s="59">
        <f t="shared" si="82"/>
        <v>2.8546266293236395</v>
      </c>
      <c r="AC729" s="59">
        <f t="shared" si="83"/>
        <v>2.6219836601092332</v>
      </c>
      <c r="AD729" s="59">
        <f t="shared" si="84"/>
        <v>2.408300351177167</v>
      </c>
    </row>
    <row r="730" spans="1:30" x14ac:dyDescent="0.25">
      <c r="A730" s="52" t="s">
        <v>228</v>
      </c>
      <c r="B730" s="53">
        <v>33334</v>
      </c>
      <c r="C730" s="54">
        <v>4304731933</v>
      </c>
      <c r="D730" s="55">
        <v>366</v>
      </c>
      <c r="E730" s="55">
        <v>2738</v>
      </c>
      <c r="F730" s="55" t="s">
        <v>18</v>
      </c>
      <c r="G730" s="55" t="s">
        <v>19</v>
      </c>
      <c r="H730" s="55">
        <v>40.128819999999898</v>
      </c>
      <c r="I730" s="56">
        <v>-109.88002</v>
      </c>
      <c r="J730" s="54">
        <v>2738</v>
      </c>
      <c r="K730" s="55">
        <v>365</v>
      </c>
      <c r="L730" s="55">
        <v>730</v>
      </c>
      <c r="M730" s="55">
        <v>1095</v>
      </c>
      <c r="N730" s="55">
        <v>1460</v>
      </c>
      <c r="O730" s="55">
        <v>1825</v>
      </c>
      <c r="P730" s="55">
        <v>2190</v>
      </c>
      <c r="Q730" s="57">
        <v>2.3290384453705478E-4</v>
      </c>
      <c r="R730" s="58">
        <v>2514.8617292482959</v>
      </c>
      <c r="S730" s="58">
        <v>2309.9085161569496</v>
      </c>
      <c r="T730" s="58">
        <v>2121.658336503956</v>
      </c>
      <c r="U730" s="58">
        <v>1948.7499463164359</v>
      </c>
      <c r="V730" s="58">
        <v>1789.9330386654035</v>
      </c>
      <c r="W730" s="60">
        <v>1644.0592026503775</v>
      </c>
      <c r="X730" s="59">
        <f t="shared" si="78"/>
        <v>4.0373014720000002</v>
      </c>
      <c r="Y730" s="59">
        <f t="shared" si="79"/>
        <v>3.708274273692699</v>
      </c>
      <c r="Z730" s="59">
        <f t="shared" si="80"/>
        <v>3.406061743048133</v>
      </c>
      <c r="AA730" s="59">
        <f t="shared" si="81"/>
        <v>3.1284785701418891</v>
      </c>
      <c r="AB730" s="59">
        <f t="shared" si="82"/>
        <v>2.8735175408412226</v>
      </c>
      <c r="AC730" s="59">
        <f t="shared" si="83"/>
        <v>2.6393350225658385</v>
      </c>
      <c r="AD730" s="59">
        <f t="shared" si="84"/>
        <v>2.4242376329128983</v>
      </c>
    </row>
    <row r="731" spans="1:30" x14ac:dyDescent="0.25">
      <c r="A731" s="52" t="s">
        <v>74</v>
      </c>
      <c r="B731" s="53">
        <v>26936</v>
      </c>
      <c r="C731" s="54">
        <v>4301330204</v>
      </c>
      <c r="D731" s="55">
        <v>366</v>
      </c>
      <c r="E731" s="55">
        <v>2741</v>
      </c>
      <c r="F731" s="55" t="s">
        <v>18</v>
      </c>
      <c r="G731" s="55" t="s">
        <v>32</v>
      </c>
      <c r="H731" s="55">
        <v>40.321629999999899</v>
      </c>
      <c r="I731" s="56">
        <v>-110.18939</v>
      </c>
      <c r="J731" s="54">
        <v>2741</v>
      </c>
      <c r="K731" s="55">
        <v>365</v>
      </c>
      <c r="L731" s="55">
        <v>730</v>
      </c>
      <c r="M731" s="55">
        <v>1095</v>
      </c>
      <c r="N731" s="55">
        <v>1460</v>
      </c>
      <c r="O731" s="55">
        <v>1825</v>
      </c>
      <c r="P731" s="55">
        <v>2190</v>
      </c>
      <c r="Q731" s="57">
        <v>2.3290384453705478E-4</v>
      </c>
      <c r="R731" s="58">
        <v>2517.6172388128484</v>
      </c>
      <c r="S731" s="58">
        <v>2312.4394604770632</v>
      </c>
      <c r="T731" s="58">
        <v>2123.9830169310967</v>
      </c>
      <c r="U731" s="58">
        <v>1950.8851727002741</v>
      </c>
      <c r="V731" s="58">
        <v>1791.8942509064541</v>
      </c>
      <c r="W731" s="60">
        <v>1645.8605823464884</v>
      </c>
      <c r="X731" s="59">
        <f t="shared" si="78"/>
        <v>4.0417251040000002</v>
      </c>
      <c r="Y731" s="59">
        <f t="shared" si="79"/>
        <v>3.7123373937880526</v>
      </c>
      <c r="Z731" s="59">
        <f t="shared" si="80"/>
        <v>3.4097937318096907</v>
      </c>
      <c r="AA731" s="59">
        <f t="shared" si="81"/>
        <v>3.1319064137176471</v>
      </c>
      <c r="AB731" s="59">
        <f t="shared" si="82"/>
        <v>2.8766660260941528</v>
      </c>
      <c r="AC731" s="59">
        <f t="shared" si="83"/>
        <v>2.6422269163086063</v>
      </c>
      <c r="AD731" s="59">
        <f t="shared" si="84"/>
        <v>2.4268938465355201</v>
      </c>
    </row>
    <row r="732" spans="1:30" x14ac:dyDescent="0.25">
      <c r="A732" s="52" t="s">
        <v>21</v>
      </c>
      <c r="B732" s="53">
        <v>17970</v>
      </c>
      <c r="C732" s="54">
        <v>4304715397</v>
      </c>
      <c r="D732" s="55">
        <v>366</v>
      </c>
      <c r="E732" s="55">
        <v>2742</v>
      </c>
      <c r="F732" s="55" t="s">
        <v>18</v>
      </c>
      <c r="G732" s="55" t="s">
        <v>19</v>
      </c>
      <c r="H732" s="55">
        <v>40.366390000000003</v>
      </c>
      <c r="I732" s="56">
        <v>-109.41603000000001</v>
      </c>
      <c r="J732" s="54">
        <v>2742</v>
      </c>
      <c r="K732" s="55">
        <v>365</v>
      </c>
      <c r="L732" s="55">
        <v>730</v>
      </c>
      <c r="M732" s="55">
        <v>1095</v>
      </c>
      <c r="N732" s="55">
        <v>1460</v>
      </c>
      <c r="O732" s="55">
        <v>1825</v>
      </c>
      <c r="P732" s="55">
        <v>2190</v>
      </c>
      <c r="Q732" s="57">
        <v>2.3290384453705478E-4</v>
      </c>
      <c r="R732" s="58">
        <v>2518.5357420010323</v>
      </c>
      <c r="S732" s="58">
        <v>2313.2831085837679</v>
      </c>
      <c r="T732" s="58">
        <v>2124.7579104068104</v>
      </c>
      <c r="U732" s="58">
        <v>1951.5969148282204</v>
      </c>
      <c r="V732" s="58">
        <v>1792.5479883201376</v>
      </c>
      <c r="W732" s="60">
        <v>1646.4610422451919</v>
      </c>
      <c r="X732" s="59">
        <f t="shared" si="78"/>
        <v>4.0431996479999999</v>
      </c>
      <c r="Y732" s="59">
        <f t="shared" si="79"/>
        <v>3.7136917671531702</v>
      </c>
      <c r="Z732" s="59">
        <f t="shared" si="80"/>
        <v>3.4110377280635431</v>
      </c>
      <c r="AA732" s="59">
        <f t="shared" si="81"/>
        <v>3.1330490282428998</v>
      </c>
      <c r="AB732" s="59">
        <f t="shared" si="82"/>
        <v>2.8777155211784633</v>
      </c>
      <c r="AC732" s="59">
        <f t="shared" si="83"/>
        <v>2.643190880889529</v>
      </c>
      <c r="AD732" s="59">
        <f t="shared" si="84"/>
        <v>2.427779251076394</v>
      </c>
    </row>
    <row r="733" spans="1:30" x14ac:dyDescent="0.25">
      <c r="A733" s="52" t="s">
        <v>473</v>
      </c>
      <c r="B733" s="53">
        <v>38985</v>
      </c>
      <c r="C733" s="54">
        <v>4301332931</v>
      </c>
      <c r="D733" s="55">
        <v>366</v>
      </c>
      <c r="E733" s="55">
        <v>2742</v>
      </c>
      <c r="F733" s="55" t="s">
        <v>18</v>
      </c>
      <c r="G733" s="55" t="s">
        <v>32</v>
      </c>
      <c r="H733" s="55">
        <v>40.073970000000003</v>
      </c>
      <c r="I733" s="56">
        <v>-110.300299999999</v>
      </c>
      <c r="J733" s="54">
        <v>2742</v>
      </c>
      <c r="K733" s="55">
        <v>365</v>
      </c>
      <c r="L733" s="55">
        <v>730</v>
      </c>
      <c r="M733" s="55">
        <v>1095</v>
      </c>
      <c r="N733" s="55">
        <v>1460</v>
      </c>
      <c r="O733" s="55">
        <v>1825</v>
      </c>
      <c r="P733" s="55">
        <v>2190</v>
      </c>
      <c r="Q733" s="57">
        <v>2.3290384453705478E-4</v>
      </c>
      <c r="R733" s="58">
        <v>2518.5357420010323</v>
      </c>
      <c r="S733" s="58">
        <v>2313.2831085837679</v>
      </c>
      <c r="T733" s="58">
        <v>2124.7579104068104</v>
      </c>
      <c r="U733" s="58">
        <v>1951.5969148282204</v>
      </c>
      <c r="V733" s="58">
        <v>1792.5479883201376</v>
      </c>
      <c r="W733" s="60">
        <v>1646.4610422451919</v>
      </c>
      <c r="X733" s="59">
        <f t="shared" si="78"/>
        <v>4.0431996479999999</v>
      </c>
      <c r="Y733" s="59">
        <f t="shared" si="79"/>
        <v>3.7136917671531702</v>
      </c>
      <c r="Z733" s="59">
        <f t="shared" si="80"/>
        <v>3.4110377280635431</v>
      </c>
      <c r="AA733" s="59">
        <f t="shared" si="81"/>
        <v>3.1330490282428998</v>
      </c>
      <c r="AB733" s="59">
        <f t="shared" si="82"/>
        <v>2.8777155211784633</v>
      </c>
      <c r="AC733" s="59">
        <f t="shared" si="83"/>
        <v>2.643190880889529</v>
      </c>
      <c r="AD733" s="59">
        <f t="shared" si="84"/>
        <v>2.427779251076394</v>
      </c>
    </row>
    <row r="734" spans="1:30" x14ac:dyDescent="0.25">
      <c r="A734" s="52" t="s">
        <v>26</v>
      </c>
      <c r="B734" s="53">
        <v>18069</v>
      </c>
      <c r="C734" s="54">
        <v>4304715685</v>
      </c>
      <c r="D734" s="55">
        <v>335</v>
      </c>
      <c r="E734" s="55">
        <v>2746</v>
      </c>
      <c r="F734" s="55" t="s">
        <v>18</v>
      </c>
      <c r="G734" s="55" t="s">
        <v>19</v>
      </c>
      <c r="H734" s="55">
        <v>40.3643199999999</v>
      </c>
      <c r="I734" s="56">
        <v>-109.42333000000001</v>
      </c>
      <c r="J734" s="54">
        <v>2746</v>
      </c>
      <c r="K734" s="55">
        <v>365</v>
      </c>
      <c r="L734" s="55">
        <v>730</v>
      </c>
      <c r="M734" s="55">
        <v>1095</v>
      </c>
      <c r="N734" s="55">
        <v>1460</v>
      </c>
      <c r="O734" s="55">
        <v>1825</v>
      </c>
      <c r="P734" s="55">
        <v>2190</v>
      </c>
      <c r="Q734" s="57">
        <v>2.3290384453705478E-4</v>
      </c>
      <c r="R734" s="58">
        <v>2522.2097547537692</v>
      </c>
      <c r="S734" s="58">
        <v>2316.6577010105857</v>
      </c>
      <c r="T734" s="58">
        <v>2127.8574843096653</v>
      </c>
      <c r="U734" s="58">
        <v>1954.4438833400047</v>
      </c>
      <c r="V734" s="58">
        <v>1795.1629379748715</v>
      </c>
      <c r="W734" s="60">
        <v>1648.8628818400061</v>
      </c>
      <c r="X734" s="59">
        <f t="shared" si="78"/>
        <v>4.0490978239999995</v>
      </c>
      <c r="Y734" s="59">
        <f t="shared" si="79"/>
        <v>3.7191092606136418</v>
      </c>
      <c r="Z734" s="59">
        <f t="shared" si="80"/>
        <v>3.4160137130789527</v>
      </c>
      <c r="AA734" s="59">
        <f t="shared" si="81"/>
        <v>3.1376194863439109</v>
      </c>
      <c r="AB734" s="59">
        <f t="shared" si="82"/>
        <v>2.881913501515704</v>
      </c>
      <c r="AC734" s="59">
        <f t="shared" si="83"/>
        <v>2.6470467392132186</v>
      </c>
      <c r="AD734" s="59">
        <f t="shared" si="84"/>
        <v>2.4313208692398898</v>
      </c>
    </row>
    <row r="735" spans="1:30" x14ac:dyDescent="0.25">
      <c r="A735" s="52" t="s">
        <v>723</v>
      </c>
      <c r="B735" s="53">
        <v>39744</v>
      </c>
      <c r="C735" s="54">
        <v>4301330978</v>
      </c>
      <c r="D735" s="55">
        <v>298</v>
      </c>
      <c r="E735" s="55">
        <v>2751</v>
      </c>
      <c r="F735" s="55" t="s">
        <v>18</v>
      </c>
      <c r="G735" s="55" t="s">
        <v>32</v>
      </c>
      <c r="H735" s="55">
        <v>40.349240000000002</v>
      </c>
      <c r="I735" s="56">
        <v>-110.32959</v>
      </c>
      <c r="J735" s="54">
        <v>2751</v>
      </c>
      <c r="K735" s="55">
        <v>365</v>
      </c>
      <c r="L735" s="55">
        <v>730</v>
      </c>
      <c r="M735" s="55">
        <v>1095</v>
      </c>
      <c r="N735" s="55">
        <v>1460</v>
      </c>
      <c r="O735" s="55">
        <v>1825</v>
      </c>
      <c r="P735" s="55">
        <v>2190</v>
      </c>
      <c r="Q735" s="57">
        <v>2.3290384453705478E-4</v>
      </c>
      <c r="R735" s="58">
        <v>2526.8022706946899</v>
      </c>
      <c r="S735" s="58">
        <v>2320.8759415441086</v>
      </c>
      <c r="T735" s="58">
        <v>2131.7319516882335</v>
      </c>
      <c r="U735" s="58">
        <v>1958.0025939797351</v>
      </c>
      <c r="V735" s="58">
        <v>1798.4316250432889</v>
      </c>
      <c r="W735" s="60">
        <v>1651.8651813335241</v>
      </c>
      <c r="X735" s="59">
        <f t="shared" si="78"/>
        <v>4.0564705439999997</v>
      </c>
      <c r="Y735" s="59">
        <f t="shared" si="79"/>
        <v>3.7258811274392305</v>
      </c>
      <c r="Z735" s="59">
        <f t="shared" si="80"/>
        <v>3.4222336943482161</v>
      </c>
      <c r="AA735" s="59">
        <f t="shared" si="81"/>
        <v>3.1433325589701746</v>
      </c>
      <c r="AB735" s="59">
        <f t="shared" si="82"/>
        <v>2.8871609769372544</v>
      </c>
      <c r="AC735" s="59">
        <f t="shared" si="83"/>
        <v>2.6518665621178314</v>
      </c>
      <c r="AD735" s="59">
        <f t="shared" si="84"/>
        <v>2.4357478919442599</v>
      </c>
    </row>
    <row r="736" spans="1:30" x14ac:dyDescent="0.25">
      <c r="A736" s="52" t="s">
        <v>1032</v>
      </c>
      <c r="B736" s="53">
        <v>40408</v>
      </c>
      <c r="C736" s="54">
        <v>4301334149</v>
      </c>
      <c r="D736" s="55">
        <v>366</v>
      </c>
      <c r="E736" s="55">
        <v>2758</v>
      </c>
      <c r="F736" s="55" t="s">
        <v>18</v>
      </c>
      <c r="G736" s="55" t="s">
        <v>32</v>
      </c>
      <c r="H736" s="55">
        <v>40.079830000000001</v>
      </c>
      <c r="I736" s="56">
        <v>-110.088669999999</v>
      </c>
      <c r="J736" s="54">
        <v>2758</v>
      </c>
      <c r="K736" s="55">
        <v>365</v>
      </c>
      <c r="L736" s="55">
        <v>730</v>
      </c>
      <c r="M736" s="55">
        <v>1095</v>
      </c>
      <c r="N736" s="55">
        <v>1460</v>
      </c>
      <c r="O736" s="55">
        <v>1825</v>
      </c>
      <c r="P736" s="55">
        <v>2190</v>
      </c>
      <c r="Q736" s="57">
        <v>2.3290384453705478E-4</v>
      </c>
      <c r="R736" s="58">
        <v>2533.2317930119793</v>
      </c>
      <c r="S736" s="58">
        <v>2326.78147829104</v>
      </c>
      <c r="T736" s="58">
        <v>2137.1562060182287</v>
      </c>
      <c r="U736" s="58">
        <v>1962.9847888753579</v>
      </c>
      <c r="V736" s="58">
        <v>1803.0077869390734</v>
      </c>
      <c r="W736" s="60">
        <v>1656.0684006244489</v>
      </c>
      <c r="X736" s="59">
        <f t="shared" si="78"/>
        <v>4.0667923520000002</v>
      </c>
      <c r="Y736" s="59">
        <f t="shared" si="79"/>
        <v>3.7353617409950557</v>
      </c>
      <c r="Z736" s="59">
        <f t="shared" si="80"/>
        <v>3.430941668125183</v>
      </c>
      <c r="AA736" s="59">
        <f t="shared" si="81"/>
        <v>3.1513308606469428</v>
      </c>
      <c r="AB736" s="59">
        <f t="shared" si="82"/>
        <v>2.8945074425274258</v>
      </c>
      <c r="AC736" s="59">
        <f t="shared" si="83"/>
        <v>2.6586143141842888</v>
      </c>
      <c r="AD736" s="59">
        <f t="shared" si="84"/>
        <v>2.4419457237303774</v>
      </c>
    </row>
    <row r="737" spans="1:30" x14ac:dyDescent="0.25">
      <c r="A737" s="52" t="s">
        <v>764</v>
      </c>
      <c r="B737" s="53">
        <v>39844</v>
      </c>
      <c r="C737" s="54">
        <v>4304740344</v>
      </c>
      <c r="D737" s="55">
        <v>361</v>
      </c>
      <c r="E737" s="55">
        <v>2781</v>
      </c>
      <c r="F737" s="55" t="s">
        <v>18</v>
      </c>
      <c r="G737" s="55" t="s">
        <v>19</v>
      </c>
      <c r="H737" s="55">
        <v>40.097250000000003</v>
      </c>
      <c r="I737" s="56">
        <v>-109.88441</v>
      </c>
      <c r="J737" s="54">
        <v>2781</v>
      </c>
      <c r="K737" s="55">
        <v>365</v>
      </c>
      <c r="L737" s="55">
        <v>730</v>
      </c>
      <c r="M737" s="55">
        <v>1095</v>
      </c>
      <c r="N737" s="55">
        <v>1460</v>
      </c>
      <c r="O737" s="55">
        <v>1825</v>
      </c>
      <c r="P737" s="55">
        <v>2190</v>
      </c>
      <c r="Q737" s="57">
        <v>2.3290384453705478E-4</v>
      </c>
      <c r="R737" s="58">
        <v>2554.3573663402158</v>
      </c>
      <c r="S737" s="58">
        <v>2346.1853847452439</v>
      </c>
      <c r="T737" s="58">
        <v>2154.9787559596425</v>
      </c>
      <c r="U737" s="58">
        <v>1979.3548578181185</v>
      </c>
      <c r="V737" s="58">
        <v>1818.0437474537939</v>
      </c>
      <c r="W737" s="60">
        <v>1669.8789782946312</v>
      </c>
      <c r="X737" s="59">
        <f t="shared" si="78"/>
        <v>4.1007068640000002</v>
      </c>
      <c r="Y737" s="59">
        <f t="shared" si="79"/>
        <v>3.7665123283927668</v>
      </c>
      <c r="Z737" s="59">
        <f t="shared" si="80"/>
        <v>3.459553581963791</v>
      </c>
      <c r="AA737" s="59">
        <f t="shared" si="81"/>
        <v>3.1776109947277549</v>
      </c>
      <c r="AB737" s="59">
        <f t="shared" si="82"/>
        <v>2.9186458294665596</v>
      </c>
      <c r="AC737" s="59">
        <f t="shared" si="83"/>
        <v>2.6807854995455069</v>
      </c>
      <c r="AD737" s="59">
        <f t="shared" si="84"/>
        <v>2.4623100281704784</v>
      </c>
    </row>
    <row r="738" spans="1:30" x14ac:dyDescent="0.25">
      <c r="A738" s="52" t="s">
        <v>144</v>
      </c>
      <c r="B738" s="53">
        <v>30814</v>
      </c>
      <c r="C738" s="54">
        <v>4301330903</v>
      </c>
      <c r="D738" s="55">
        <v>276</v>
      </c>
      <c r="E738" s="55">
        <v>2787</v>
      </c>
      <c r="F738" s="55" t="s">
        <v>18</v>
      </c>
      <c r="G738" s="55" t="s">
        <v>32</v>
      </c>
      <c r="H738" s="55">
        <v>40.3691999999999</v>
      </c>
      <c r="I738" s="56">
        <v>-110.07288</v>
      </c>
      <c r="J738" s="54">
        <v>2787</v>
      </c>
      <c r="K738" s="55">
        <v>365</v>
      </c>
      <c r="L738" s="55">
        <v>730</v>
      </c>
      <c r="M738" s="55">
        <v>1095</v>
      </c>
      <c r="N738" s="55">
        <v>1460</v>
      </c>
      <c r="O738" s="55">
        <v>1825</v>
      </c>
      <c r="P738" s="55">
        <v>2190</v>
      </c>
      <c r="Q738" s="57">
        <v>2.3290384453705478E-4</v>
      </c>
      <c r="R738" s="58">
        <v>2559.8683854693209</v>
      </c>
      <c r="S738" s="58">
        <v>2351.2472733854706</v>
      </c>
      <c r="T738" s="58">
        <v>2159.6281168139244</v>
      </c>
      <c r="U738" s="58">
        <v>1983.625310585795</v>
      </c>
      <c r="V738" s="58">
        <v>1821.9661719358949</v>
      </c>
      <c r="W738" s="60">
        <v>1673.4817376868525</v>
      </c>
      <c r="X738" s="59">
        <f t="shared" si="78"/>
        <v>4.1095541280000001</v>
      </c>
      <c r="Y738" s="59">
        <f t="shared" si="79"/>
        <v>3.774638568583474</v>
      </c>
      <c r="Z738" s="59">
        <f t="shared" si="80"/>
        <v>3.4670175594869055</v>
      </c>
      <c r="AA738" s="59">
        <f t="shared" si="81"/>
        <v>3.1844666818792713</v>
      </c>
      <c r="AB738" s="59">
        <f t="shared" si="82"/>
        <v>2.9249427999724205</v>
      </c>
      <c r="AC738" s="59">
        <f t="shared" si="83"/>
        <v>2.686569287031042</v>
      </c>
      <c r="AD738" s="59">
        <f t="shared" si="84"/>
        <v>2.467622455415722</v>
      </c>
    </row>
    <row r="739" spans="1:30" x14ac:dyDescent="0.25">
      <c r="A739" s="52" t="s">
        <v>411</v>
      </c>
      <c r="B739" s="53">
        <v>38617</v>
      </c>
      <c r="C739" s="54">
        <v>4301332667</v>
      </c>
      <c r="D739" s="55">
        <v>350</v>
      </c>
      <c r="E739" s="55">
        <v>2794</v>
      </c>
      <c r="F739" s="55" t="s">
        <v>18</v>
      </c>
      <c r="G739" s="55" t="s">
        <v>32</v>
      </c>
      <c r="H739" s="55">
        <v>40.0253599999999</v>
      </c>
      <c r="I739" s="56">
        <v>-110.19232</v>
      </c>
      <c r="J739" s="54">
        <v>2794</v>
      </c>
      <c r="K739" s="55">
        <v>365</v>
      </c>
      <c r="L739" s="55">
        <v>730</v>
      </c>
      <c r="M739" s="55">
        <v>1095</v>
      </c>
      <c r="N739" s="55">
        <v>1460</v>
      </c>
      <c r="O739" s="55">
        <v>1825</v>
      </c>
      <c r="P739" s="55">
        <v>2190</v>
      </c>
      <c r="Q739" s="57">
        <v>2.3290384453705478E-4</v>
      </c>
      <c r="R739" s="58">
        <v>2566.2979077866098</v>
      </c>
      <c r="S739" s="58">
        <v>2357.1528101324025</v>
      </c>
      <c r="T739" s="58">
        <v>2165.05237114392</v>
      </c>
      <c r="U739" s="58">
        <v>1988.6075054814178</v>
      </c>
      <c r="V739" s="58">
        <v>1826.5423338316791</v>
      </c>
      <c r="W739" s="60">
        <v>1677.6849569777776</v>
      </c>
      <c r="X739" s="59">
        <f t="shared" si="78"/>
        <v>4.1198759359999997</v>
      </c>
      <c r="Y739" s="59">
        <f t="shared" si="79"/>
        <v>3.7841191821392988</v>
      </c>
      <c r="Z739" s="59">
        <f t="shared" si="80"/>
        <v>3.4757255332638732</v>
      </c>
      <c r="AA739" s="59">
        <f t="shared" si="81"/>
        <v>3.1924649835560404</v>
      </c>
      <c r="AB739" s="59">
        <f t="shared" si="82"/>
        <v>2.9322892655625914</v>
      </c>
      <c r="AC739" s="59">
        <f t="shared" si="83"/>
        <v>2.6933170390974994</v>
      </c>
      <c r="AD739" s="59">
        <f t="shared" si="84"/>
        <v>2.47382028720184</v>
      </c>
    </row>
    <row r="740" spans="1:30" x14ac:dyDescent="0.25">
      <c r="A740" s="52" t="s">
        <v>947</v>
      </c>
      <c r="B740" s="53">
        <v>40306</v>
      </c>
      <c r="C740" s="54">
        <v>4301334059</v>
      </c>
      <c r="D740" s="55">
        <v>366</v>
      </c>
      <c r="E740" s="55">
        <v>2802</v>
      </c>
      <c r="F740" s="55" t="s">
        <v>18</v>
      </c>
      <c r="G740" s="55" t="s">
        <v>32</v>
      </c>
      <c r="H740" s="55">
        <v>40.051310000000001</v>
      </c>
      <c r="I740" s="56">
        <v>-110.32789</v>
      </c>
      <c r="J740" s="54">
        <v>2802</v>
      </c>
      <c r="K740" s="55">
        <v>365</v>
      </c>
      <c r="L740" s="55">
        <v>730</v>
      </c>
      <c r="M740" s="55">
        <v>1095</v>
      </c>
      <c r="N740" s="55">
        <v>1460</v>
      </c>
      <c r="O740" s="55">
        <v>1825</v>
      </c>
      <c r="P740" s="55">
        <v>2190</v>
      </c>
      <c r="Q740" s="57">
        <v>2.3290384453705478E-4</v>
      </c>
      <c r="R740" s="58">
        <v>2573.6459332920836</v>
      </c>
      <c r="S740" s="58">
        <v>2363.9019949860385</v>
      </c>
      <c r="T740" s="58">
        <v>2171.2515189496294</v>
      </c>
      <c r="U740" s="58">
        <v>1994.3014425049867</v>
      </c>
      <c r="V740" s="58">
        <v>1831.7722331411471</v>
      </c>
      <c r="W740" s="60">
        <v>1682.4886361674062</v>
      </c>
      <c r="X740" s="59">
        <f t="shared" si="78"/>
        <v>4.1316722879999999</v>
      </c>
      <c r="Y740" s="59">
        <f t="shared" si="79"/>
        <v>3.794954169060242</v>
      </c>
      <c r="Z740" s="59">
        <f t="shared" si="80"/>
        <v>3.4856775032946929</v>
      </c>
      <c r="AA740" s="59">
        <f t="shared" si="81"/>
        <v>3.2016058997580621</v>
      </c>
      <c r="AB740" s="59">
        <f t="shared" si="82"/>
        <v>2.9406852262370728</v>
      </c>
      <c r="AC740" s="59">
        <f t="shared" si="83"/>
        <v>2.7010287557448796</v>
      </c>
      <c r="AD740" s="59">
        <f t="shared" si="84"/>
        <v>2.4809035235288315</v>
      </c>
    </row>
    <row r="741" spans="1:30" x14ac:dyDescent="0.25">
      <c r="A741" s="52" t="s">
        <v>1645</v>
      </c>
      <c r="B741" s="53">
        <v>41198</v>
      </c>
      <c r="C741" s="54">
        <v>4301351107</v>
      </c>
      <c r="D741" s="55">
        <v>82</v>
      </c>
      <c r="E741" s="55">
        <v>2818</v>
      </c>
      <c r="F741" s="55" t="s">
        <v>18</v>
      </c>
      <c r="G741" s="55" t="s">
        <v>32</v>
      </c>
      <c r="H741" s="55">
        <v>40.040170000000003</v>
      </c>
      <c r="I741" s="56">
        <v>-110.1784</v>
      </c>
      <c r="J741" s="54">
        <v>2818</v>
      </c>
      <c r="K741" s="55">
        <v>365</v>
      </c>
      <c r="L741" s="55">
        <v>730</v>
      </c>
      <c r="M741" s="55">
        <v>1095</v>
      </c>
      <c r="N741" s="55">
        <v>1460</v>
      </c>
      <c r="O741" s="55">
        <v>1825</v>
      </c>
      <c r="P741" s="55">
        <v>2190</v>
      </c>
      <c r="Q741" s="57">
        <v>2.3290384453705478E-4</v>
      </c>
      <c r="R741" s="58">
        <v>2588.3419843030306</v>
      </c>
      <c r="S741" s="58">
        <v>2377.4003646933106</v>
      </c>
      <c r="T741" s="58">
        <v>2183.6498145610476</v>
      </c>
      <c r="U741" s="58">
        <v>2005.6893165521242</v>
      </c>
      <c r="V741" s="58">
        <v>1842.2320317600831</v>
      </c>
      <c r="W741" s="60">
        <v>1692.0959945466634</v>
      </c>
      <c r="X741" s="59">
        <f t="shared" si="78"/>
        <v>4.1552649920000002</v>
      </c>
      <c r="Y741" s="59">
        <f t="shared" si="79"/>
        <v>3.8166241429021279</v>
      </c>
      <c r="Z741" s="59">
        <f t="shared" si="80"/>
        <v>3.5055814433563328</v>
      </c>
      <c r="AA741" s="59">
        <f t="shared" si="81"/>
        <v>3.2198877321621051</v>
      </c>
      <c r="AB741" s="59">
        <f t="shared" si="82"/>
        <v>2.9574771475860353</v>
      </c>
      <c r="AC741" s="59">
        <f t="shared" si="83"/>
        <v>2.7164521890396398</v>
      </c>
      <c r="AD741" s="59">
        <f t="shared" si="84"/>
        <v>2.4950699961828153</v>
      </c>
    </row>
    <row r="742" spans="1:30" x14ac:dyDescent="0.25">
      <c r="A742" s="52" t="s">
        <v>839</v>
      </c>
      <c r="B742" s="53">
        <v>40088</v>
      </c>
      <c r="C742" s="54">
        <v>4301334260</v>
      </c>
      <c r="D742" s="55">
        <v>366</v>
      </c>
      <c r="E742" s="55">
        <v>2820</v>
      </c>
      <c r="F742" s="55" t="s">
        <v>18</v>
      </c>
      <c r="G742" s="55" t="s">
        <v>32</v>
      </c>
      <c r="H742" s="55">
        <v>40.115099999999899</v>
      </c>
      <c r="I742" s="56">
        <v>-110.05081</v>
      </c>
      <c r="J742" s="54">
        <v>2820</v>
      </c>
      <c r="K742" s="55">
        <v>365</v>
      </c>
      <c r="L742" s="55">
        <v>730</v>
      </c>
      <c r="M742" s="55">
        <v>1095</v>
      </c>
      <c r="N742" s="55">
        <v>1460</v>
      </c>
      <c r="O742" s="55">
        <v>1825</v>
      </c>
      <c r="P742" s="55">
        <v>2190</v>
      </c>
      <c r="Q742" s="57">
        <v>2.3290384453705478E-4</v>
      </c>
      <c r="R742" s="58">
        <v>2590.1789906793988</v>
      </c>
      <c r="S742" s="58">
        <v>2379.0876609067195</v>
      </c>
      <c r="T742" s="58">
        <v>2185.1996015124746</v>
      </c>
      <c r="U742" s="58">
        <v>2007.1128008080166</v>
      </c>
      <c r="V742" s="58">
        <v>1843.53950658745</v>
      </c>
      <c r="W742" s="60">
        <v>1693.2969143440705</v>
      </c>
      <c r="X742" s="59">
        <f t="shared" si="78"/>
        <v>4.1582140799999996</v>
      </c>
      <c r="Y742" s="59">
        <f t="shared" si="79"/>
        <v>3.8193328896323631</v>
      </c>
      <c r="Z742" s="59">
        <f t="shared" si="80"/>
        <v>3.5080694358640376</v>
      </c>
      <c r="AA742" s="59">
        <f t="shared" si="81"/>
        <v>3.2221729612126104</v>
      </c>
      <c r="AB742" s="59">
        <f t="shared" si="82"/>
        <v>2.9595761377546559</v>
      </c>
      <c r="AC742" s="59">
        <f t="shared" si="83"/>
        <v>2.7183801182014848</v>
      </c>
      <c r="AD742" s="59">
        <f t="shared" si="84"/>
        <v>2.4968408052645632</v>
      </c>
    </row>
    <row r="743" spans="1:30" x14ac:dyDescent="0.25">
      <c r="A743" s="52" t="s">
        <v>768</v>
      </c>
      <c r="B743" s="53">
        <v>39856</v>
      </c>
      <c r="C743" s="54">
        <v>4304740257</v>
      </c>
      <c r="D743" s="55">
        <v>366</v>
      </c>
      <c r="E743" s="55">
        <v>2826</v>
      </c>
      <c r="F743" s="55" t="s">
        <v>18</v>
      </c>
      <c r="G743" s="55" t="s">
        <v>19</v>
      </c>
      <c r="H743" s="55">
        <v>40.100729999999899</v>
      </c>
      <c r="I743" s="56">
        <v>-109.89475</v>
      </c>
      <c r="J743" s="54">
        <v>2826</v>
      </c>
      <c r="K743" s="55">
        <v>365</v>
      </c>
      <c r="L743" s="55">
        <v>730</v>
      </c>
      <c r="M743" s="55">
        <v>1095</v>
      </c>
      <c r="N743" s="55">
        <v>1460</v>
      </c>
      <c r="O743" s="55">
        <v>1825</v>
      </c>
      <c r="P743" s="55">
        <v>2190</v>
      </c>
      <c r="Q743" s="57">
        <v>2.3290384453705478E-4</v>
      </c>
      <c r="R743" s="58">
        <v>2595.6900098085039</v>
      </c>
      <c r="S743" s="58">
        <v>2384.1495495469467</v>
      </c>
      <c r="T743" s="58">
        <v>2189.8489623667565</v>
      </c>
      <c r="U743" s="58">
        <v>2011.3832535756931</v>
      </c>
      <c r="V743" s="58">
        <v>1847.4619310695509</v>
      </c>
      <c r="W743" s="60">
        <v>1696.8996737362918</v>
      </c>
      <c r="X743" s="59">
        <f t="shared" si="78"/>
        <v>4.1670613439999995</v>
      </c>
      <c r="Y743" s="59">
        <f t="shared" si="79"/>
        <v>3.8274591298230702</v>
      </c>
      <c r="Z743" s="59">
        <f t="shared" si="80"/>
        <v>3.515533413387153</v>
      </c>
      <c r="AA743" s="59">
        <f t="shared" si="81"/>
        <v>3.2290286483641264</v>
      </c>
      <c r="AB743" s="59">
        <f t="shared" si="82"/>
        <v>2.9658731082605168</v>
      </c>
      <c r="AC743" s="59">
        <f t="shared" si="83"/>
        <v>2.7241639056870199</v>
      </c>
      <c r="AD743" s="59">
        <f t="shared" si="84"/>
        <v>2.5021532325098064</v>
      </c>
    </row>
    <row r="744" spans="1:30" x14ac:dyDescent="0.25">
      <c r="A744" s="52" t="s">
        <v>323</v>
      </c>
      <c r="B744" s="53">
        <v>36932</v>
      </c>
      <c r="C744" s="54">
        <v>4301331765</v>
      </c>
      <c r="D744" s="55">
        <v>332</v>
      </c>
      <c r="E744" s="55">
        <v>2834</v>
      </c>
      <c r="F744" s="55" t="s">
        <v>18</v>
      </c>
      <c r="G744" s="55" t="s">
        <v>32</v>
      </c>
      <c r="H744" s="55">
        <v>40.0581999999999</v>
      </c>
      <c r="I744" s="56">
        <v>-110.16921000000001</v>
      </c>
      <c r="J744" s="54">
        <v>2834</v>
      </c>
      <c r="K744" s="55">
        <v>365</v>
      </c>
      <c r="L744" s="55">
        <v>730</v>
      </c>
      <c r="M744" s="55">
        <v>1095</v>
      </c>
      <c r="N744" s="55">
        <v>1460</v>
      </c>
      <c r="O744" s="55">
        <v>1825</v>
      </c>
      <c r="P744" s="55">
        <v>2190</v>
      </c>
      <c r="Q744" s="57">
        <v>2.3290384453705478E-4</v>
      </c>
      <c r="R744" s="58">
        <v>2603.0380353139772</v>
      </c>
      <c r="S744" s="58">
        <v>2390.8987344005827</v>
      </c>
      <c r="T744" s="58">
        <v>2196.0481101724658</v>
      </c>
      <c r="U744" s="58">
        <v>2017.0771905992619</v>
      </c>
      <c r="V744" s="58">
        <v>1852.6918303790189</v>
      </c>
      <c r="W744" s="60">
        <v>1701.7033529259204</v>
      </c>
      <c r="X744" s="59">
        <f t="shared" si="78"/>
        <v>4.1788576959999997</v>
      </c>
      <c r="Y744" s="59">
        <f t="shared" si="79"/>
        <v>3.838294116744013</v>
      </c>
      <c r="Z744" s="59">
        <f t="shared" si="80"/>
        <v>3.5254853834179727</v>
      </c>
      <c r="AA744" s="59">
        <f t="shared" si="81"/>
        <v>3.2381695645661481</v>
      </c>
      <c r="AB744" s="59">
        <f t="shared" si="82"/>
        <v>2.9742690689349978</v>
      </c>
      <c r="AC744" s="59">
        <f t="shared" si="83"/>
        <v>2.7318756223344001</v>
      </c>
      <c r="AD744" s="59">
        <f t="shared" si="84"/>
        <v>2.5092364688367983</v>
      </c>
    </row>
    <row r="745" spans="1:30" x14ac:dyDescent="0.25">
      <c r="A745" s="52" t="s">
        <v>327</v>
      </c>
      <c r="B745" s="53">
        <v>36960</v>
      </c>
      <c r="C745" s="54">
        <v>4301332165</v>
      </c>
      <c r="D745" s="55">
        <v>354</v>
      </c>
      <c r="E745" s="55">
        <v>2849</v>
      </c>
      <c r="F745" s="55" t="s">
        <v>18</v>
      </c>
      <c r="G745" s="55" t="s">
        <v>32</v>
      </c>
      <c r="H745" s="55">
        <v>40.047150000000002</v>
      </c>
      <c r="I745" s="56">
        <v>-110.17359</v>
      </c>
      <c r="J745" s="54">
        <v>2849</v>
      </c>
      <c r="K745" s="55">
        <v>365</v>
      </c>
      <c r="L745" s="55">
        <v>730</v>
      </c>
      <c r="M745" s="55">
        <v>1095</v>
      </c>
      <c r="N745" s="55">
        <v>1460</v>
      </c>
      <c r="O745" s="55">
        <v>1825</v>
      </c>
      <c r="P745" s="55">
        <v>2190</v>
      </c>
      <c r="Q745" s="57">
        <v>2.3290384453705478E-4</v>
      </c>
      <c r="R745" s="58">
        <v>2616.8155831367403</v>
      </c>
      <c r="S745" s="58">
        <v>2403.5534560011506</v>
      </c>
      <c r="T745" s="58">
        <v>2207.6715123081703</v>
      </c>
      <c r="U745" s="58">
        <v>2027.7533225184536</v>
      </c>
      <c r="V745" s="58">
        <v>1862.4978915842714</v>
      </c>
      <c r="W745" s="60">
        <v>1710.7102514064741</v>
      </c>
      <c r="X745" s="59">
        <f t="shared" si="78"/>
        <v>4.2009758559999995</v>
      </c>
      <c r="Y745" s="59">
        <f t="shared" si="79"/>
        <v>3.8586097172207814</v>
      </c>
      <c r="Z745" s="59">
        <f t="shared" si="80"/>
        <v>3.5441453272257606</v>
      </c>
      <c r="AA745" s="59">
        <f t="shared" si="81"/>
        <v>3.2553087824449385</v>
      </c>
      <c r="AB745" s="59">
        <f t="shared" si="82"/>
        <v>2.9900114951996506</v>
      </c>
      <c r="AC745" s="59">
        <f t="shared" si="83"/>
        <v>2.746335091048238</v>
      </c>
      <c r="AD745" s="59">
        <f t="shared" si="84"/>
        <v>2.5225175369499078</v>
      </c>
    </row>
    <row r="746" spans="1:30" x14ac:dyDescent="0.25">
      <c r="A746" s="52" t="s">
        <v>80</v>
      </c>
      <c r="B746" s="53">
        <v>27203</v>
      </c>
      <c r="C746" s="54">
        <v>4301330297</v>
      </c>
      <c r="D746" s="55">
        <v>355</v>
      </c>
      <c r="E746" s="55">
        <v>2858</v>
      </c>
      <c r="F746" s="55" t="s">
        <v>18</v>
      </c>
      <c r="G746" s="55" t="s">
        <v>32</v>
      </c>
      <c r="H746" s="55">
        <v>40.310450000000003</v>
      </c>
      <c r="I746" s="56">
        <v>-110.00454000000001</v>
      </c>
      <c r="J746" s="54">
        <v>2858</v>
      </c>
      <c r="K746" s="55">
        <v>365</v>
      </c>
      <c r="L746" s="55">
        <v>730</v>
      </c>
      <c r="M746" s="55">
        <v>1095</v>
      </c>
      <c r="N746" s="55">
        <v>1460</v>
      </c>
      <c r="O746" s="55">
        <v>1825</v>
      </c>
      <c r="P746" s="55">
        <v>2190</v>
      </c>
      <c r="Q746" s="57">
        <v>2.3290384453705478E-4</v>
      </c>
      <c r="R746" s="58">
        <v>2625.0821118303979</v>
      </c>
      <c r="S746" s="58">
        <v>2411.1462889614909</v>
      </c>
      <c r="T746" s="58">
        <v>2214.6455535895934</v>
      </c>
      <c r="U746" s="58">
        <v>2034.1590016699686</v>
      </c>
      <c r="V746" s="58">
        <v>1868.3815283074227</v>
      </c>
      <c r="W746" s="60">
        <v>1716.1143904948062</v>
      </c>
      <c r="X746" s="59">
        <f t="shared" si="78"/>
        <v>4.2142467520000002</v>
      </c>
      <c r="Y746" s="59">
        <f t="shared" si="79"/>
        <v>3.8707990775068422</v>
      </c>
      <c r="Z746" s="59">
        <f t="shared" si="80"/>
        <v>3.5553412935104323</v>
      </c>
      <c r="AA746" s="59">
        <f t="shared" si="81"/>
        <v>3.2655923131722133</v>
      </c>
      <c r="AB746" s="59">
        <f t="shared" si="82"/>
        <v>2.9994569509584421</v>
      </c>
      <c r="AC746" s="59">
        <f t="shared" si="83"/>
        <v>2.7550107722765405</v>
      </c>
      <c r="AD746" s="59">
        <f t="shared" si="84"/>
        <v>2.5304861778177736</v>
      </c>
    </row>
    <row r="747" spans="1:30" x14ac:dyDescent="0.25">
      <c r="A747" s="52" t="s">
        <v>1374</v>
      </c>
      <c r="B747" s="53">
        <v>40829</v>
      </c>
      <c r="C747" s="54">
        <v>4304751576</v>
      </c>
      <c r="D747" s="55">
        <v>262</v>
      </c>
      <c r="E747" s="55">
        <v>2858</v>
      </c>
      <c r="F747" s="55" t="s">
        <v>18</v>
      </c>
      <c r="G747" s="55" t="s">
        <v>19</v>
      </c>
      <c r="H747" s="55">
        <v>40.1736</v>
      </c>
      <c r="I747" s="56">
        <v>-109.81452</v>
      </c>
      <c r="J747" s="54">
        <v>2858</v>
      </c>
      <c r="K747" s="55">
        <v>365</v>
      </c>
      <c r="L747" s="55">
        <v>730</v>
      </c>
      <c r="M747" s="55">
        <v>1095</v>
      </c>
      <c r="N747" s="55">
        <v>1460</v>
      </c>
      <c r="O747" s="55">
        <v>1825</v>
      </c>
      <c r="P747" s="55">
        <v>2190</v>
      </c>
      <c r="Q747" s="57">
        <v>2.3290384453705478E-4</v>
      </c>
      <c r="R747" s="58">
        <v>2625.0821118303979</v>
      </c>
      <c r="S747" s="58">
        <v>2411.1462889614909</v>
      </c>
      <c r="T747" s="58">
        <v>2214.6455535895934</v>
      </c>
      <c r="U747" s="58">
        <v>2034.1590016699686</v>
      </c>
      <c r="V747" s="58">
        <v>1868.3815283074227</v>
      </c>
      <c r="W747" s="60">
        <v>1716.1143904948062</v>
      </c>
      <c r="X747" s="59">
        <f t="shared" si="78"/>
        <v>4.2142467520000002</v>
      </c>
      <c r="Y747" s="59">
        <f t="shared" si="79"/>
        <v>3.8707990775068422</v>
      </c>
      <c r="Z747" s="59">
        <f t="shared" si="80"/>
        <v>3.5553412935104323</v>
      </c>
      <c r="AA747" s="59">
        <f t="shared" si="81"/>
        <v>3.2655923131722133</v>
      </c>
      <c r="AB747" s="59">
        <f t="shared" si="82"/>
        <v>2.9994569509584421</v>
      </c>
      <c r="AC747" s="59">
        <f t="shared" si="83"/>
        <v>2.7550107722765405</v>
      </c>
      <c r="AD747" s="59">
        <f t="shared" si="84"/>
        <v>2.5304861778177736</v>
      </c>
    </row>
    <row r="748" spans="1:30" x14ac:dyDescent="0.25">
      <c r="A748" s="52" t="s">
        <v>1644</v>
      </c>
      <c r="B748" s="53">
        <v>41198</v>
      </c>
      <c r="C748" s="54">
        <v>4301351106</v>
      </c>
      <c r="D748" s="55">
        <v>83</v>
      </c>
      <c r="E748" s="55">
        <v>2869</v>
      </c>
      <c r="F748" s="55" t="s">
        <v>18</v>
      </c>
      <c r="G748" s="55" t="s">
        <v>32</v>
      </c>
      <c r="H748" s="55">
        <v>40.040230000000001</v>
      </c>
      <c r="I748" s="56">
        <v>-110.178389999999</v>
      </c>
      <c r="J748" s="54">
        <v>2869</v>
      </c>
      <c r="K748" s="55">
        <v>365</v>
      </c>
      <c r="L748" s="55">
        <v>730</v>
      </c>
      <c r="M748" s="55">
        <v>1095</v>
      </c>
      <c r="N748" s="55">
        <v>1460</v>
      </c>
      <c r="O748" s="55">
        <v>1825</v>
      </c>
      <c r="P748" s="55">
        <v>2190</v>
      </c>
      <c r="Q748" s="57">
        <v>2.3290384453705478E-4</v>
      </c>
      <c r="R748" s="58">
        <v>2635.1856469004238</v>
      </c>
      <c r="S748" s="58">
        <v>2420.4264181352405</v>
      </c>
      <c r="T748" s="58">
        <v>2223.1693818224435</v>
      </c>
      <c r="U748" s="58">
        <v>2041.9881650773757</v>
      </c>
      <c r="V748" s="58">
        <v>1875.5726398579411</v>
      </c>
      <c r="W748" s="60">
        <v>1722.7194493805455</v>
      </c>
      <c r="X748" s="59">
        <f t="shared" si="78"/>
        <v>4.2304667359999995</v>
      </c>
      <c r="Y748" s="59">
        <f t="shared" si="79"/>
        <v>3.8856971845231385</v>
      </c>
      <c r="Z748" s="59">
        <f t="shared" si="80"/>
        <v>3.5690252523028101</v>
      </c>
      <c r="AA748" s="59">
        <f t="shared" si="81"/>
        <v>3.278161072949993</v>
      </c>
      <c r="AB748" s="59">
        <f t="shared" si="82"/>
        <v>3.0110013968858538</v>
      </c>
      <c r="AC748" s="59">
        <f t="shared" si="83"/>
        <v>2.7656143826666879</v>
      </c>
      <c r="AD748" s="59">
        <f t="shared" si="84"/>
        <v>2.5402256277673869</v>
      </c>
    </row>
    <row r="749" spans="1:30" x14ac:dyDescent="0.25">
      <c r="A749" s="52" t="s">
        <v>892</v>
      </c>
      <c r="B749" s="53">
        <v>40228</v>
      </c>
      <c r="C749" s="54">
        <v>4301350001</v>
      </c>
      <c r="D749" s="55">
        <v>350</v>
      </c>
      <c r="E749" s="55">
        <v>2875</v>
      </c>
      <c r="F749" s="55" t="s">
        <v>18</v>
      </c>
      <c r="G749" s="55" t="s">
        <v>32</v>
      </c>
      <c r="H749" s="55">
        <v>40.1148799999999</v>
      </c>
      <c r="I749" s="56">
        <v>-110.13557</v>
      </c>
      <c r="J749" s="54">
        <v>2875</v>
      </c>
      <c r="K749" s="55">
        <v>365</v>
      </c>
      <c r="L749" s="55">
        <v>730</v>
      </c>
      <c r="M749" s="55">
        <v>1095</v>
      </c>
      <c r="N749" s="55">
        <v>1460</v>
      </c>
      <c r="O749" s="55">
        <v>1825</v>
      </c>
      <c r="P749" s="55">
        <v>2190</v>
      </c>
      <c r="Q749" s="57">
        <v>2.3290384453705478E-4</v>
      </c>
      <c r="R749" s="58">
        <v>2640.6966660295288</v>
      </c>
      <c r="S749" s="58">
        <v>2425.4883067754677</v>
      </c>
      <c r="T749" s="58">
        <v>2227.8187426767254</v>
      </c>
      <c r="U749" s="58">
        <v>2046.2586178450522</v>
      </c>
      <c r="V749" s="58">
        <v>1879.4950643400421</v>
      </c>
      <c r="W749" s="60">
        <v>1726.3222087727668</v>
      </c>
      <c r="X749" s="59">
        <f t="shared" si="78"/>
        <v>4.2393140000000002</v>
      </c>
      <c r="Y749" s="59">
        <f t="shared" si="79"/>
        <v>3.8938234247138452</v>
      </c>
      <c r="Z749" s="59">
        <f t="shared" si="80"/>
        <v>3.576489229825925</v>
      </c>
      <c r="AA749" s="59">
        <f t="shared" si="81"/>
        <v>3.285016760101509</v>
      </c>
      <c r="AB749" s="59">
        <f t="shared" si="82"/>
        <v>3.0172983673917146</v>
      </c>
      <c r="AC749" s="59">
        <f t="shared" si="83"/>
        <v>2.771398170152223</v>
      </c>
      <c r="AD749" s="59">
        <f t="shared" si="84"/>
        <v>2.5455380550126305</v>
      </c>
    </row>
    <row r="750" spans="1:30" x14ac:dyDescent="0.25">
      <c r="A750" s="52" t="s">
        <v>645</v>
      </c>
      <c r="B750" s="53">
        <v>39489</v>
      </c>
      <c r="C750" s="54">
        <v>4301333003</v>
      </c>
      <c r="D750" s="55">
        <v>354</v>
      </c>
      <c r="E750" s="55">
        <v>2887</v>
      </c>
      <c r="F750" s="55" t="s">
        <v>18</v>
      </c>
      <c r="G750" s="55" t="s">
        <v>32</v>
      </c>
      <c r="H750" s="55">
        <v>40.021529999999899</v>
      </c>
      <c r="I750" s="56">
        <v>-110.08445</v>
      </c>
      <c r="J750" s="54">
        <v>2887</v>
      </c>
      <c r="K750" s="55">
        <v>365</v>
      </c>
      <c r="L750" s="55">
        <v>730</v>
      </c>
      <c r="M750" s="55">
        <v>1095</v>
      </c>
      <c r="N750" s="55">
        <v>1460</v>
      </c>
      <c r="O750" s="55">
        <v>1825</v>
      </c>
      <c r="P750" s="55">
        <v>2190</v>
      </c>
      <c r="Q750" s="57">
        <v>2.3290384453705478E-4</v>
      </c>
      <c r="R750" s="58">
        <v>2651.718704287739</v>
      </c>
      <c r="S750" s="58">
        <v>2435.612084055922</v>
      </c>
      <c r="T750" s="58">
        <v>2237.1174643852887</v>
      </c>
      <c r="U750" s="58">
        <v>2054.7995233804054</v>
      </c>
      <c r="V750" s="58">
        <v>1887.339913304244</v>
      </c>
      <c r="W750" s="60">
        <v>1733.5277275572098</v>
      </c>
      <c r="X750" s="59">
        <f t="shared" si="78"/>
        <v>4.2570085280000001</v>
      </c>
      <c r="Y750" s="59">
        <f t="shared" si="79"/>
        <v>3.9100759050952596</v>
      </c>
      <c r="Z750" s="59">
        <f t="shared" si="80"/>
        <v>3.5914171848721552</v>
      </c>
      <c r="AA750" s="59">
        <f t="shared" si="81"/>
        <v>3.2987281344045409</v>
      </c>
      <c r="AB750" s="59">
        <f t="shared" si="82"/>
        <v>3.0298923084034364</v>
      </c>
      <c r="AC750" s="59">
        <f t="shared" si="83"/>
        <v>2.7829657451232932</v>
      </c>
      <c r="AD750" s="59">
        <f t="shared" si="84"/>
        <v>2.5561629095031182</v>
      </c>
    </row>
    <row r="751" spans="1:30" x14ac:dyDescent="0.25">
      <c r="A751" s="52" t="s">
        <v>1357</v>
      </c>
      <c r="B751" s="53">
        <v>40810</v>
      </c>
      <c r="C751" s="54">
        <v>4301333580</v>
      </c>
      <c r="D751" s="55">
        <v>328</v>
      </c>
      <c r="E751" s="55">
        <v>2889</v>
      </c>
      <c r="F751" s="55" t="s">
        <v>18</v>
      </c>
      <c r="G751" s="55" t="s">
        <v>32</v>
      </c>
      <c r="H751" s="55">
        <v>40.080210000000001</v>
      </c>
      <c r="I751" s="56">
        <v>-110.58513000000001</v>
      </c>
      <c r="J751" s="54">
        <v>2889</v>
      </c>
      <c r="K751" s="55">
        <v>365</v>
      </c>
      <c r="L751" s="55">
        <v>730</v>
      </c>
      <c r="M751" s="55">
        <v>1095</v>
      </c>
      <c r="N751" s="55">
        <v>1460</v>
      </c>
      <c r="O751" s="55">
        <v>1825</v>
      </c>
      <c r="P751" s="55">
        <v>2190</v>
      </c>
      <c r="Q751" s="57">
        <v>2.3290384453705478E-4</v>
      </c>
      <c r="R751" s="58">
        <v>2653.5557106641077</v>
      </c>
      <c r="S751" s="58">
        <v>2437.2993802693309</v>
      </c>
      <c r="T751" s="58">
        <v>2238.6672513367162</v>
      </c>
      <c r="U751" s="58">
        <v>2056.2230076362976</v>
      </c>
      <c r="V751" s="58">
        <v>1888.647388131611</v>
      </c>
      <c r="W751" s="60">
        <v>1734.7286473546169</v>
      </c>
      <c r="X751" s="59">
        <f t="shared" si="78"/>
        <v>4.2599576159999994</v>
      </c>
      <c r="Y751" s="59">
        <f t="shared" si="79"/>
        <v>3.9127846518254956</v>
      </c>
      <c r="Z751" s="59">
        <f t="shared" si="80"/>
        <v>3.59390517737986</v>
      </c>
      <c r="AA751" s="59">
        <f t="shared" si="81"/>
        <v>3.3010133634550467</v>
      </c>
      <c r="AB751" s="59">
        <f t="shared" si="82"/>
        <v>3.0319912985720565</v>
      </c>
      <c r="AC751" s="59">
        <f t="shared" si="83"/>
        <v>2.7848936742851382</v>
      </c>
      <c r="AD751" s="59">
        <f t="shared" si="84"/>
        <v>2.5579337185848661</v>
      </c>
    </row>
    <row r="752" spans="1:30" x14ac:dyDescent="0.25">
      <c r="A752" s="52" t="s">
        <v>62</v>
      </c>
      <c r="B752" s="53">
        <v>26627</v>
      </c>
      <c r="C752" s="54">
        <v>4301330130</v>
      </c>
      <c r="D752" s="55">
        <v>315</v>
      </c>
      <c r="E752" s="55">
        <v>2891</v>
      </c>
      <c r="F752" s="55" t="s">
        <v>18</v>
      </c>
      <c r="G752" s="55" t="s">
        <v>32</v>
      </c>
      <c r="H752" s="55">
        <v>40.38261</v>
      </c>
      <c r="I752" s="56">
        <v>-110.11304</v>
      </c>
      <c r="J752" s="54">
        <v>2891</v>
      </c>
      <c r="K752" s="55">
        <v>365</v>
      </c>
      <c r="L752" s="55">
        <v>730</v>
      </c>
      <c r="M752" s="55">
        <v>1095</v>
      </c>
      <c r="N752" s="55">
        <v>1460</v>
      </c>
      <c r="O752" s="55">
        <v>1825</v>
      </c>
      <c r="P752" s="55">
        <v>2190</v>
      </c>
      <c r="Q752" s="57">
        <v>2.3290384453705478E-4</v>
      </c>
      <c r="R752" s="58">
        <v>2655.3927170404759</v>
      </c>
      <c r="S752" s="58">
        <v>2438.9866764827398</v>
      </c>
      <c r="T752" s="58">
        <v>2240.2170382881436</v>
      </c>
      <c r="U752" s="58">
        <v>2057.6464918921902</v>
      </c>
      <c r="V752" s="58">
        <v>1889.9548629589781</v>
      </c>
      <c r="W752" s="60">
        <v>1735.929567152024</v>
      </c>
      <c r="X752" s="59">
        <f t="shared" si="78"/>
        <v>4.2629067039999997</v>
      </c>
      <c r="Y752" s="59">
        <f t="shared" si="79"/>
        <v>3.9154933985557312</v>
      </c>
      <c r="Z752" s="59">
        <f t="shared" si="80"/>
        <v>3.5963931698875649</v>
      </c>
      <c r="AA752" s="59">
        <f t="shared" si="81"/>
        <v>3.3032985925055525</v>
      </c>
      <c r="AB752" s="59">
        <f t="shared" si="82"/>
        <v>3.0340902887406775</v>
      </c>
      <c r="AC752" s="59">
        <f t="shared" si="83"/>
        <v>2.7868216034469833</v>
      </c>
      <c r="AD752" s="59">
        <f t="shared" si="84"/>
        <v>2.5597045276666139</v>
      </c>
    </row>
    <row r="753" spans="1:30" x14ac:dyDescent="0.25">
      <c r="A753" s="52" t="s">
        <v>68</v>
      </c>
      <c r="B753" s="53">
        <v>26814</v>
      </c>
      <c r="C753" s="54">
        <v>4301330200</v>
      </c>
      <c r="D753" s="55">
        <v>358</v>
      </c>
      <c r="E753" s="55">
        <v>2895</v>
      </c>
      <c r="F753" s="55" t="s">
        <v>18</v>
      </c>
      <c r="G753" s="55" t="s">
        <v>32</v>
      </c>
      <c r="H753" s="55">
        <v>40.3367</v>
      </c>
      <c r="I753" s="56">
        <v>-110.06086000000001</v>
      </c>
      <c r="J753" s="54">
        <v>2895</v>
      </c>
      <c r="K753" s="55">
        <v>365</v>
      </c>
      <c r="L753" s="55">
        <v>730</v>
      </c>
      <c r="M753" s="55">
        <v>1095</v>
      </c>
      <c r="N753" s="55">
        <v>1460</v>
      </c>
      <c r="O753" s="55">
        <v>1825</v>
      </c>
      <c r="P753" s="55">
        <v>2190</v>
      </c>
      <c r="Q753" s="57">
        <v>2.3290384453705478E-4</v>
      </c>
      <c r="R753" s="58">
        <v>2659.0667297932127</v>
      </c>
      <c r="S753" s="58">
        <v>2442.361268909558</v>
      </c>
      <c r="T753" s="58">
        <v>2243.3166121909981</v>
      </c>
      <c r="U753" s="58">
        <v>2060.4934604039745</v>
      </c>
      <c r="V753" s="58">
        <v>1892.569812613712</v>
      </c>
      <c r="W753" s="60">
        <v>1738.3314067468382</v>
      </c>
      <c r="X753" s="59">
        <f t="shared" si="78"/>
        <v>4.2688048800000002</v>
      </c>
      <c r="Y753" s="59">
        <f t="shared" si="79"/>
        <v>3.9209108920162028</v>
      </c>
      <c r="Z753" s="59">
        <f t="shared" si="80"/>
        <v>3.6013691549029754</v>
      </c>
      <c r="AA753" s="59">
        <f t="shared" si="81"/>
        <v>3.3078690506065631</v>
      </c>
      <c r="AB753" s="59">
        <f t="shared" si="82"/>
        <v>3.0382882690779183</v>
      </c>
      <c r="AC753" s="59">
        <f t="shared" si="83"/>
        <v>2.7906774617706733</v>
      </c>
      <c r="AD753" s="59">
        <f t="shared" si="84"/>
        <v>2.5632461458301097</v>
      </c>
    </row>
    <row r="754" spans="1:30" x14ac:dyDescent="0.25">
      <c r="A754" s="52" t="s">
        <v>1584</v>
      </c>
      <c r="B754" s="53">
        <v>41124</v>
      </c>
      <c r="C754" s="54">
        <v>4301351115</v>
      </c>
      <c r="D754" s="55">
        <v>151</v>
      </c>
      <c r="E754" s="55">
        <v>2896</v>
      </c>
      <c r="F754" s="55" t="s">
        <v>18</v>
      </c>
      <c r="G754" s="55" t="s">
        <v>32</v>
      </c>
      <c r="H754" s="55">
        <v>40.057699999999897</v>
      </c>
      <c r="I754" s="56">
        <v>-110.15933</v>
      </c>
      <c r="J754" s="54">
        <v>2896</v>
      </c>
      <c r="K754" s="55">
        <v>365</v>
      </c>
      <c r="L754" s="55">
        <v>730</v>
      </c>
      <c r="M754" s="55">
        <v>1095</v>
      </c>
      <c r="N754" s="55">
        <v>1460</v>
      </c>
      <c r="O754" s="55">
        <v>1825</v>
      </c>
      <c r="P754" s="55">
        <v>2190</v>
      </c>
      <c r="Q754" s="57">
        <v>2.3290384453705478E-4</v>
      </c>
      <c r="R754" s="58">
        <v>2659.9852329813966</v>
      </c>
      <c r="S754" s="58">
        <v>2443.2049170162622</v>
      </c>
      <c r="T754" s="58">
        <v>2244.0915056667118</v>
      </c>
      <c r="U754" s="58">
        <v>2061.2052025319203</v>
      </c>
      <c r="V754" s="58">
        <v>1893.2235500273955</v>
      </c>
      <c r="W754" s="60">
        <v>1738.931866645542</v>
      </c>
      <c r="X754" s="59">
        <f t="shared" si="78"/>
        <v>4.2702794239999999</v>
      </c>
      <c r="Y754" s="59">
        <f t="shared" si="79"/>
        <v>3.9222652653813204</v>
      </c>
      <c r="Z754" s="59">
        <f t="shared" si="80"/>
        <v>3.6026131511568273</v>
      </c>
      <c r="AA754" s="59">
        <f t="shared" si="81"/>
        <v>3.3090116651318158</v>
      </c>
      <c r="AB754" s="59">
        <f t="shared" si="82"/>
        <v>3.0393377641622279</v>
      </c>
      <c r="AC754" s="59">
        <f t="shared" si="83"/>
        <v>2.7916414263515956</v>
      </c>
      <c r="AD754" s="59">
        <f t="shared" si="84"/>
        <v>2.5641315503709841</v>
      </c>
    </row>
    <row r="755" spans="1:30" x14ac:dyDescent="0.25">
      <c r="A755" s="52" t="s">
        <v>1159</v>
      </c>
      <c r="B755" s="53">
        <v>40548</v>
      </c>
      <c r="C755" s="54">
        <v>4301350255</v>
      </c>
      <c r="D755" s="55">
        <v>366</v>
      </c>
      <c r="E755" s="55">
        <v>2899</v>
      </c>
      <c r="F755" s="55" t="s">
        <v>18</v>
      </c>
      <c r="G755" s="55" t="s">
        <v>32</v>
      </c>
      <c r="H755" s="55">
        <v>40.061309999999899</v>
      </c>
      <c r="I755" s="56">
        <v>-110.09774</v>
      </c>
      <c r="J755" s="54">
        <v>2899</v>
      </c>
      <c r="K755" s="55">
        <v>365</v>
      </c>
      <c r="L755" s="55">
        <v>730</v>
      </c>
      <c r="M755" s="55">
        <v>1095</v>
      </c>
      <c r="N755" s="55">
        <v>1460</v>
      </c>
      <c r="O755" s="55">
        <v>1825</v>
      </c>
      <c r="P755" s="55">
        <v>2190</v>
      </c>
      <c r="Q755" s="57">
        <v>2.3290384453705478E-4</v>
      </c>
      <c r="R755" s="58">
        <v>2662.7407425459492</v>
      </c>
      <c r="S755" s="58">
        <v>2445.7358613363758</v>
      </c>
      <c r="T755" s="58">
        <v>2246.4161860938525</v>
      </c>
      <c r="U755" s="58">
        <v>2063.3404289157588</v>
      </c>
      <c r="V755" s="58">
        <v>1895.1847622684459</v>
      </c>
      <c r="W755" s="60">
        <v>1740.7332463416526</v>
      </c>
      <c r="X755" s="59">
        <f t="shared" si="78"/>
        <v>4.2747030559999999</v>
      </c>
      <c r="Y755" s="59">
        <f t="shared" si="79"/>
        <v>3.926328385476674</v>
      </c>
      <c r="Z755" s="59">
        <f t="shared" si="80"/>
        <v>3.606345139918385</v>
      </c>
      <c r="AA755" s="59">
        <f t="shared" si="81"/>
        <v>3.3124395087075733</v>
      </c>
      <c r="AB755" s="59">
        <f t="shared" si="82"/>
        <v>3.0424862494151586</v>
      </c>
      <c r="AC755" s="59">
        <f t="shared" si="83"/>
        <v>2.7945333200943629</v>
      </c>
      <c r="AD755" s="59">
        <f t="shared" si="84"/>
        <v>2.5667877639936059</v>
      </c>
    </row>
    <row r="756" spans="1:30" x14ac:dyDescent="0.25">
      <c r="A756" s="52" t="s">
        <v>984</v>
      </c>
      <c r="B756" s="53">
        <v>40357</v>
      </c>
      <c r="C756" s="54">
        <v>4304750967</v>
      </c>
      <c r="D756" s="55">
        <v>336</v>
      </c>
      <c r="E756" s="55">
        <v>2900</v>
      </c>
      <c r="F756" s="55" t="s">
        <v>18</v>
      </c>
      <c r="G756" s="55" t="s">
        <v>19</v>
      </c>
      <c r="H756" s="55">
        <v>40.125369999999897</v>
      </c>
      <c r="I756" s="56">
        <v>-109.96594</v>
      </c>
      <c r="J756" s="54">
        <v>2900</v>
      </c>
      <c r="K756" s="55">
        <v>365</v>
      </c>
      <c r="L756" s="55">
        <v>730</v>
      </c>
      <c r="M756" s="55">
        <v>1095</v>
      </c>
      <c r="N756" s="55">
        <v>1460</v>
      </c>
      <c r="O756" s="55">
        <v>1825</v>
      </c>
      <c r="P756" s="55">
        <v>2190</v>
      </c>
      <c r="Q756" s="57">
        <v>2.3290384453705478E-4</v>
      </c>
      <c r="R756" s="58">
        <v>2663.6592457341335</v>
      </c>
      <c r="S756" s="58">
        <v>2446.5795094430805</v>
      </c>
      <c r="T756" s="58">
        <v>2247.1910795695662</v>
      </c>
      <c r="U756" s="58">
        <v>2064.0521710437051</v>
      </c>
      <c r="V756" s="58">
        <v>1895.8384996821294</v>
      </c>
      <c r="W756" s="60">
        <v>1741.3337062403562</v>
      </c>
      <c r="X756" s="59">
        <f t="shared" si="78"/>
        <v>4.2761775999999996</v>
      </c>
      <c r="Y756" s="59">
        <f t="shared" si="79"/>
        <v>3.927682758841792</v>
      </c>
      <c r="Z756" s="59">
        <f t="shared" si="80"/>
        <v>3.6075891361722374</v>
      </c>
      <c r="AA756" s="59">
        <f t="shared" si="81"/>
        <v>3.3135821232328264</v>
      </c>
      <c r="AB756" s="59">
        <f t="shared" si="82"/>
        <v>3.0435357444994691</v>
      </c>
      <c r="AC756" s="59">
        <f t="shared" si="83"/>
        <v>2.7954972846752857</v>
      </c>
      <c r="AD756" s="59">
        <f t="shared" si="84"/>
        <v>2.5676731685344798</v>
      </c>
    </row>
    <row r="757" spans="1:30" x14ac:dyDescent="0.25">
      <c r="A757" s="52" t="s">
        <v>247</v>
      </c>
      <c r="B757" s="53">
        <v>33773</v>
      </c>
      <c r="C757" s="54">
        <v>4301331328</v>
      </c>
      <c r="D757" s="55">
        <v>344</v>
      </c>
      <c r="E757" s="55">
        <v>2903</v>
      </c>
      <c r="F757" s="55" t="s">
        <v>18</v>
      </c>
      <c r="G757" s="55" t="s">
        <v>32</v>
      </c>
      <c r="H757" s="55">
        <v>40.214939999999899</v>
      </c>
      <c r="I757" s="56">
        <v>-110.48997</v>
      </c>
      <c r="J757" s="54">
        <v>2903</v>
      </c>
      <c r="K757" s="55">
        <v>365</v>
      </c>
      <c r="L757" s="55">
        <v>730</v>
      </c>
      <c r="M757" s="55">
        <v>1095</v>
      </c>
      <c r="N757" s="55">
        <v>1460</v>
      </c>
      <c r="O757" s="55">
        <v>1825</v>
      </c>
      <c r="P757" s="55">
        <v>2190</v>
      </c>
      <c r="Q757" s="57">
        <v>2.3290384453705478E-4</v>
      </c>
      <c r="R757" s="58">
        <v>2666.414755298686</v>
      </c>
      <c r="S757" s="58">
        <v>2449.1104537631941</v>
      </c>
      <c r="T757" s="58">
        <v>2249.5157599967069</v>
      </c>
      <c r="U757" s="58">
        <v>2066.1873974275431</v>
      </c>
      <c r="V757" s="58">
        <v>1897.79971192318</v>
      </c>
      <c r="W757" s="60">
        <v>1743.1350859364668</v>
      </c>
      <c r="X757" s="59">
        <f t="shared" si="78"/>
        <v>4.2806012319999995</v>
      </c>
      <c r="Y757" s="59">
        <f t="shared" si="79"/>
        <v>3.9317458789371456</v>
      </c>
      <c r="Z757" s="59">
        <f t="shared" si="80"/>
        <v>3.6113211249337951</v>
      </c>
      <c r="AA757" s="59">
        <f t="shared" si="81"/>
        <v>3.317009966808584</v>
      </c>
      <c r="AB757" s="59">
        <f t="shared" si="82"/>
        <v>3.0466842297523993</v>
      </c>
      <c r="AC757" s="59">
        <f t="shared" si="83"/>
        <v>2.7983891784180535</v>
      </c>
      <c r="AD757" s="59">
        <f t="shared" si="84"/>
        <v>2.5703293821571016</v>
      </c>
    </row>
    <row r="758" spans="1:30" x14ac:dyDescent="0.25">
      <c r="A758" s="52" t="s">
        <v>720</v>
      </c>
      <c r="B758" s="53">
        <v>39735</v>
      </c>
      <c r="C758" s="54">
        <v>4301333897</v>
      </c>
      <c r="D758" s="55">
        <v>363</v>
      </c>
      <c r="E758" s="55">
        <v>2905</v>
      </c>
      <c r="F758" s="55" t="s">
        <v>18</v>
      </c>
      <c r="G758" s="55" t="s">
        <v>32</v>
      </c>
      <c r="H758" s="55">
        <v>40.065399999999897</v>
      </c>
      <c r="I758" s="56">
        <v>-110.15946</v>
      </c>
      <c r="J758" s="54">
        <v>2905</v>
      </c>
      <c r="K758" s="55">
        <v>365</v>
      </c>
      <c r="L758" s="55">
        <v>730</v>
      </c>
      <c r="M758" s="55">
        <v>1095</v>
      </c>
      <c r="N758" s="55">
        <v>1460</v>
      </c>
      <c r="O758" s="55">
        <v>1825</v>
      </c>
      <c r="P758" s="55">
        <v>2190</v>
      </c>
      <c r="Q758" s="57">
        <v>2.3290384453705478E-4</v>
      </c>
      <c r="R758" s="58">
        <v>2668.2517616750542</v>
      </c>
      <c r="S758" s="58">
        <v>2450.797749976603</v>
      </c>
      <c r="T758" s="58">
        <v>2251.0655469481344</v>
      </c>
      <c r="U758" s="58">
        <v>2067.6108816834353</v>
      </c>
      <c r="V758" s="58">
        <v>1899.1071867505468</v>
      </c>
      <c r="W758" s="60">
        <v>1744.3360057338739</v>
      </c>
      <c r="X758" s="59">
        <f t="shared" si="78"/>
        <v>4.2835503199999998</v>
      </c>
      <c r="Y758" s="59">
        <f t="shared" si="79"/>
        <v>3.9344546256673811</v>
      </c>
      <c r="Z758" s="59">
        <f t="shared" si="80"/>
        <v>3.6138091174414999</v>
      </c>
      <c r="AA758" s="59">
        <f t="shared" si="81"/>
        <v>3.3192951958590897</v>
      </c>
      <c r="AB758" s="59">
        <f t="shared" si="82"/>
        <v>3.0487832199210194</v>
      </c>
      <c r="AC758" s="59">
        <f t="shared" si="83"/>
        <v>2.800317107579898</v>
      </c>
      <c r="AD758" s="59">
        <f t="shared" si="84"/>
        <v>2.572100191238849</v>
      </c>
    </row>
    <row r="759" spans="1:30" x14ac:dyDescent="0.25">
      <c r="A759" s="52" t="s">
        <v>1623</v>
      </c>
      <c r="B759" s="53">
        <v>41172</v>
      </c>
      <c r="C759" s="54">
        <v>4301351090</v>
      </c>
      <c r="D759" s="55">
        <v>103</v>
      </c>
      <c r="E759" s="55">
        <v>2908</v>
      </c>
      <c r="F759" s="55" t="s">
        <v>18</v>
      </c>
      <c r="G759" s="55" t="s">
        <v>32</v>
      </c>
      <c r="H759" s="55">
        <v>40.043480000000002</v>
      </c>
      <c r="I759" s="56">
        <v>-110.20188</v>
      </c>
      <c r="J759" s="54">
        <v>2908</v>
      </c>
      <c r="K759" s="55">
        <v>365</v>
      </c>
      <c r="L759" s="55">
        <v>730</v>
      </c>
      <c r="M759" s="55">
        <v>1095</v>
      </c>
      <c r="N759" s="55">
        <v>1460</v>
      </c>
      <c r="O759" s="55">
        <v>1825</v>
      </c>
      <c r="P759" s="55">
        <v>2190</v>
      </c>
      <c r="Q759" s="57">
        <v>2.3290384453705478E-4</v>
      </c>
      <c r="R759" s="58">
        <v>2671.0072712396068</v>
      </c>
      <c r="S759" s="58">
        <v>2453.3286942967165</v>
      </c>
      <c r="T759" s="58">
        <v>2253.3902273752756</v>
      </c>
      <c r="U759" s="58">
        <v>2069.7461080672738</v>
      </c>
      <c r="V759" s="58">
        <v>1901.0683989915974</v>
      </c>
      <c r="W759" s="60">
        <v>1746.1373854299848</v>
      </c>
      <c r="X759" s="59">
        <f t="shared" si="78"/>
        <v>4.2879739519999998</v>
      </c>
      <c r="Y759" s="59">
        <f t="shared" si="79"/>
        <v>3.9385177457627347</v>
      </c>
      <c r="Z759" s="59">
        <f t="shared" si="80"/>
        <v>3.6175411062030576</v>
      </c>
      <c r="AA759" s="59">
        <f t="shared" si="81"/>
        <v>3.3227230394348481</v>
      </c>
      <c r="AB759" s="59">
        <f t="shared" si="82"/>
        <v>3.0519317051739501</v>
      </c>
      <c r="AC759" s="59">
        <f t="shared" si="83"/>
        <v>2.8032090013226658</v>
      </c>
      <c r="AD759" s="59">
        <f t="shared" si="84"/>
        <v>2.5747564048614713</v>
      </c>
    </row>
    <row r="760" spans="1:30" x14ac:dyDescent="0.25">
      <c r="A760" s="52" t="s">
        <v>1235</v>
      </c>
      <c r="B760" s="53">
        <v>40627</v>
      </c>
      <c r="C760" s="54">
        <v>4301350220</v>
      </c>
      <c r="D760" s="55">
        <v>360</v>
      </c>
      <c r="E760" s="55">
        <v>2910</v>
      </c>
      <c r="F760" s="55" t="s">
        <v>18</v>
      </c>
      <c r="G760" s="55" t="s">
        <v>32</v>
      </c>
      <c r="H760" s="55">
        <v>40.072029999999899</v>
      </c>
      <c r="I760" s="56">
        <v>-110.0934</v>
      </c>
      <c r="J760" s="54">
        <v>2910</v>
      </c>
      <c r="K760" s="55">
        <v>365</v>
      </c>
      <c r="L760" s="55">
        <v>730</v>
      </c>
      <c r="M760" s="55">
        <v>1095</v>
      </c>
      <c r="N760" s="55">
        <v>1460</v>
      </c>
      <c r="O760" s="55">
        <v>1825</v>
      </c>
      <c r="P760" s="55">
        <v>2190</v>
      </c>
      <c r="Q760" s="57">
        <v>2.3290384453705478E-4</v>
      </c>
      <c r="R760" s="58">
        <v>2672.8442776159754</v>
      </c>
      <c r="S760" s="58">
        <v>2455.0159905101254</v>
      </c>
      <c r="T760" s="58">
        <v>2254.9400143267026</v>
      </c>
      <c r="U760" s="58">
        <v>2071.1695923231659</v>
      </c>
      <c r="V760" s="58">
        <v>1902.3758738189645</v>
      </c>
      <c r="W760" s="60">
        <v>1747.3383052273919</v>
      </c>
      <c r="X760" s="59">
        <f t="shared" si="78"/>
        <v>4.29092304</v>
      </c>
      <c r="Y760" s="59">
        <f t="shared" si="79"/>
        <v>3.9412264924929707</v>
      </c>
      <c r="Z760" s="59">
        <f t="shared" si="80"/>
        <v>3.6200290987107624</v>
      </c>
      <c r="AA760" s="59">
        <f t="shared" si="81"/>
        <v>3.325008268485353</v>
      </c>
      <c r="AB760" s="59">
        <f t="shared" si="82"/>
        <v>3.0540306953425702</v>
      </c>
      <c r="AC760" s="59">
        <f t="shared" si="83"/>
        <v>2.8051369304845108</v>
      </c>
      <c r="AD760" s="59">
        <f t="shared" si="84"/>
        <v>2.5765272139432192</v>
      </c>
    </row>
    <row r="761" spans="1:30" x14ac:dyDescent="0.25">
      <c r="A761" s="52" t="s">
        <v>1313</v>
      </c>
      <c r="B761" s="53">
        <v>40723</v>
      </c>
      <c r="C761" s="54">
        <v>4304751297</v>
      </c>
      <c r="D761" s="55">
        <v>314</v>
      </c>
      <c r="E761" s="55">
        <v>2913</v>
      </c>
      <c r="F761" s="55" t="s">
        <v>18</v>
      </c>
      <c r="G761" s="55" t="s">
        <v>19</v>
      </c>
      <c r="H761" s="55">
        <v>40.140520000000002</v>
      </c>
      <c r="I761" s="56">
        <v>-109.8523</v>
      </c>
      <c r="J761" s="54">
        <v>2913</v>
      </c>
      <c r="K761" s="55">
        <v>365</v>
      </c>
      <c r="L761" s="55">
        <v>730</v>
      </c>
      <c r="M761" s="55">
        <v>1095</v>
      </c>
      <c r="N761" s="55">
        <v>1460</v>
      </c>
      <c r="O761" s="55">
        <v>1825</v>
      </c>
      <c r="P761" s="55">
        <v>2190</v>
      </c>
      <c r="Q761" s="57">
        <v>2.3290384453705478E-4</v>
      </c>
      <c r="R761" s="58">
        <v>2675.599787180528</v>
      </c>
      <c r="S761" s="58">
        <v>2457.546934830239</v>
      </c>
      <c r="T761" s="58">
        <v>2257.2646947538437</v>
      </c>
      <c r="U761" s="58">
        <v>2073.3048187070044</v>
      </c>
      <c r="V761" s="58">
        <v>1904.3370860600148</v>
      </c>
      <c r="W761" s="60">
        <v>1749.1396849235025</v>
      </c>
      <c r="X761" s="59">
        <f t="shared" si="78"/>
        <v>4.295346672</v>
      </c>
      <c r="Y761" s="59">
        <f t="shared" si="79"/>
        <v>3.9452896125883243</v>
      </c>
      <c r="Z761" s="59">
        <f t="shared" si="80"/>
        <v>3.6237610874723196</v>
      </c>
      <c r="AA761" s="59">
        <f t="shared" si="81"/>
        <v>3.3284361120611115</v>
      </c>
      <c r="AB761" s="59">
        <f t="shared" si="82"/>
        <v>3.0571791805955009</v>
      </c>
      <c r="AC761" s="59">
        <f t="shared" si="83"/>
        <v>2.8080288242272782</v>
      </c>
      <c r="AD761" s="59">
        <f t="shared" si="84"/>
        <v>2.579183427565841</v>
      </c>
    </row>
    <row r="762" spans="1:30" x14ac:dyDescent="0.25">
      <c r="A762" s="52" t="s">
        <v>942</v>
      </c>
      <c r="B762" s="53">
        <v>40301</v>
      </c>
      <c r="C762" s="54">
        <v>4301350067</v>
      </c>
      <c r="D762" s="55">
        <v>326</v>
      </c>
      <c r="E762" s="55">
        <v>2914</v>
      </c>
      <c r="F762" s="55" t="s">
        <v>18</v>
      </c>
      <c r="G762" s="55" t="s">
        <v>32</v>
      </c>
      <c r="H762" s="55">
        <v>40.126629999999899</v>
      </c>
      <c r="I762" s="56">
        <v>-110.04031000000001</v>
      </c>
      <c r="J762" s="54">
        <v>2914</v>
      </c>
      <c r="K762" s="55">
        <v>365</v>
      </c>
      <c r="L762" s="55">
        <v>730</v>
      </c>
      <c r="M762" s="55">
        <v>1095</v>
      </c>
      <c r="N762" s="55">
        <v>1460</v>
      </c>
      <c r="O762" s="55">
        <v>1825</v>
      </c>
      <c r="P762" s="55">
        <v>2190</v>
      </c>
      <c r="Q762" s="57">
        <v>2.3290384453705478E-4</v>
      </c>
      <c r="R762" s="58">
        <v>2676.5182903687123</v>
      </c>
      <c r="S762" s="58">
        <v>2458.3905829369437</v>
      </c>
      <c r="T762" s="58">
        <v>2258.0395882295575</v>
      </c>
      <c r="U762" s="58">
        <v>2074.0165608349503</v>
      </c>
      <c r="V762" s="58">
        <v>1904.9908234736984</v>
      </c>
      <c r="W762" s="60">
        <v>1749.740144822206</v>
      </c>
      <c r="X762" s="59">
        <f t="shared" si="78"/>
        <v>4.2968212159999997</v>
      </c>
      <c r="Y762" s="59">
        <f t="shared" si="79"/>
        <v>3.9466439859534423</v>
      </c>
      <c r="Z762" s="59">
        <f t="shared" si="80"/>
        <v>3.6250050837261725</v>
      </c>
      <c r="AA762" s="59">
        <f t="shared" si="81"/>
        <v>3.3295787265863646</v>
      </c>
      <c r="AB762" s="59">
        <f t="shared" si="82"/>
        <v>3.0582286756798109</v>
      </c>
      <c r="AC762" s="59">
        <f t="shared" si="83"/>
        <v>2.8089927888082009</v>
      </c>
      <c r="AD762" s="59">
        <f t="shared" si="84"/>
        <v>2.5800688321067149</v>
      </c>
    </row>
    <row r="763" spans="1:30" x14ac:dyDescent="0.25">
      <c r="A763" s="52" t="s">
        <v>1192</v>
      </c>
      <c r="B763" s="53">
        <v>40584</v>
      </c>
      <c r="C763" s="54">
        <v>4301350258</v>
      </c>
      <c r="D763" s="55">
        <v>365</v>
      </c>
      <c r="E763" s="55">
        <v>2918</v>
      </c>
      <c r="F763" s="55" t="s">
        <v>18</v>
      </c>
      <c r="G763" s="55" t="s">
        <v>32</v>
      </c>
      <c r="H763" s="55">
        <v>40.086979999999897</v>
      </c>
      <c r="I763" s="56">
        <v>-110.0844</v>
      </c>
      <c r="J763" s="54">
        <v>2918</v>
      </c>
      <c r="K763" s="55">
        <v>365</v>
      </c>
      <c r="L763" s="55">
        <v>730</v>
      </c>
      <c r="M763" s="55">
        <v>1095</v>
      </c>
      <c r="N763" s="55">
        <v>1460</v>
      </c>
      <c r="O763" s="55">
        <v>1825</v>
      </c>
      <c r="P763" s="55">
        <v>2190</v>
      </c>
      <c r="Q763" s="57">
        <v>2.3290384453705478E-4</v>
      </c>
      <c r="R763" s="58">
        <v>2680.1923031214487</v>
      </c>
      <c r="S763" s="58">
        <v>2461.7651753637615</v>
      </c>
      <c r="T763" s="58">
        <v>2261.1391621324119</v>
      </c>
      <c r="U763" s="58">
        <v>2076.8635293467346</v>
      </c>
      <c r="V763" s="58">
        <v>1907.6057731284322</v>
      </c>
      <c r="W763" s="60">
        <v>1752.1419844170205</v>
      </c>
      <c r="X763" s="59">
        <f t="shared" si="78"/>
        <v>4.3027193920000002</v>
      </c>
      <c r="Y763" s="59">
        <f t="shared" si="79"/>
        <v>3.9520614794139135</v>
      </c>
      <c r="Z763" s="59">
        <f t="shared" si="80"/>
        <v>3.6299810687415821</v>
      </c>
      <c r="AA763" s="59">
        <f t="shared" si="81"/>
        <v>3.3341491846873752</v>
      </c>
      <c r="AB763" s="59">
        <f t="shared" si="82"/>
        <v>3.0624266560170512</v>
      </c>
      <c r="AC763" s="59">
        <f t="shared" si="83"/>
        <v>2.812848647131891</v>
      </c>
      <c r="AD763" s="59">
        <f t="shared" si="84"/>
        <v>2.5836104502702111</v>
      </c>
    </row>
    <row r="764" spans="1:30" x14ac:dyDescent="0.25">
      <c r="A764" s="52" t="s">
        <v>772</v>
      </c>
      <c r="B764" s="53">
        <v>39908</v>
      </c>
      <c r="C764" s="54">
        <v>4304740261</v>
      </c>
      <c r="D764" s="55">
        <v>347</v>
      </c>
      <c r="E764" s="55">
        <v>2919</v>
      </c>
      <c r="F764" s="55" t="s">
        <v>18</v>
      </c>
      <c r="G764" s="55" t="s">
        <v>19</v>
      </c>
      <c r="H764" s="55">
        <v>40.103720000000003</v>
      </c>
      <c r="I764" s="56">
        <v>-109.88124000000001</v>
      </c>
      <c r="J764" s="54">
        <v>2919</v>
      </c>
      <c r="K764" s="55">
        <v>365</v>
      </c>
      <c r="L764" s="55">
        <v>730</v>
      </c>
      <c r="M764" s="55">
        <v>1095</v>
      </c>
      <c r="N764" s="55">
        <v>1460</v>
      </c>
      <c r="O764" s="55">
        <v>1825</v>
      </c>
      <c r="P764" s="55">
        <v>2190</v>
      </c>
      <c r="Q764" s="57">
        <v>2.3290384453705478E-4</v>
      </c>
      <c r="R764" s="58">
        <v>2681.1108063096331</v>
      </c>
      <c r="S764" s="58">
        <v>2462.6088234704662</v>
      </c>
      <c r="T764" s="58">
        <v>2261.9140556081256</v>
      </c>
      <c r="U764" s="58">
        <v>2077.5752714746809</v>
      </c>
      <c r="V764" s="58">
        <v>1908.2595105421158</v>
      </c>
      <c r="W764" s="60">
        <v>1752.742444315724</v>
      </c>
      <c r="X764" s="59">
        <f t="shared" si="78"/>
        <v>4.3041939359999999</v>
      </c>
      <c r="Y764" s="59">
        <f t="shared" si="79"/>
        <v>3.9534158527790315</v>
      </c>
      <c r="Z764" s="59">
        <f t="shared" si="80"/>
        <v>3.631225064995435</v>
      </c>
      <c r="AA764" s="59">
        <f t="shared" si="81"/>
        <v>3.3352917992126279</v>
      </c>
      <c r="AB764" s="59">
        <f t="shared" si="82"/>
        <v>3.0634761511013617</v>
      </c>
      <c r="AC764" s="59">
        <f t="shared" si="83"/>
        <v>2.8138126117128133</v>
      </c>
      <c r="AD764" s="59">
        <f t="shared" si="84"/>
        <v>2.584495854811085</v>
      </c>
    </row>
    <row r="765" spans="1:30" x14ac:dyDescent="0.25">
      <c r="A765" s="52" t="s">
        <v>1025</v>
      </c>
      <c r="B765" s="53">
        <v>40400</v>
      </c>
      <c r="C765" s="54">
        <v>4304751085</v>
      </c>
      <c r="D765" s="55">
        <v>365</v>
      </c>
      <c r="E765" s="55">
        <v>2922</v>
      </c>
      <c r="F765" s="55" t="s">
        <v>18</v>
      </c>
      <c r="G765" s="55" t="s">
        <v>19</v>
      </c>
      <c r="H765" s="55">
        <v>40.102890000000002</v>
      </c>
      <c r="I765" s="56">
        <v>-109.90421000000001</v>
      </c>
      <c r="J765" s="54">
        <v>2922</v>
      </c>
      <c r="K765" s="55">
        <v>365</v>
      </c>
      <c r="L765" s="55">
        <v>730</v>
      </c>
      <c r="M765" s="55">
        <v>1095</v>
      </c>
      <c r="N765" s="55">
        <v>1460</v>
      </c>
      <c r="O765" s="55">
        <v>1825</v>
      </c>
      <c r="P765" s="55">
        <v>2190</v>
      </c>
      <c r="Q765" s="57">
        <v>2.3290384453705478E-4</v>
      </c>
      <c r="R765" s="58">
        <v>2683.8663158741856</v>
      </c>
      <c r="S765" s="58">
        <v>2465.1397677905798</v>
      </c>
      <c r="T765" s="58">
        <v>2264.2387360352664</v>
      </c>
      <c r="U765" s="58">
        <v>2079.7104978585194</v>
      </c>
      <c r="V765" s="58">
        <v>1910.2207227831664</v>
      </c>
      <c r="W765" s="60">
        <v>1754.5438240118347</v>
      </c>
      <c r="X765" s="59">
        <f t="shared" si="78"/>
        <v>4.3086175679999998</v>
      </c>
      <c r="Y765" s="59">
        <f t="shared" si="79"/>
        <v>3.9574789728743851</v>
      </c>
      <c r="Z765" s="59">
        <f t="shared" si="80"/>
        <v>3.6349570537569926</v>
      </c>
      <c r="AA765" s="59">
        <f t="shared" si="81"/>
        <v>3.3387196427883858</v>
      </c>
      <c r="AB765" s="59">
        <f t="shared" si="82"/>
        <v>3.0666246363542924</v>
      </c>
      <c r="AC765" s="59">
        <f t="shared" si="83"/>
        <v>2.816704505455581</v>
      </c>
      <c r="AD765" s="59">
        <f t="shared" si="84"/>
        <v>2.5871520684337068</v>
      </c>
    </row>
    <row r="766" spans="1:30" x14ac:dyDescent="0.25">
      <c r="A766" s="52" t="s">
        <v>920</v>
      </c>
      <c r="B766" s="53">
        <v>40277</v>
      </c>
      <c r="C766" s="54">
        <v>4301334243</v>
      </c>
      <c r="D766" s="55">
        <v>364</v>
      </c>
      <c r="E766" s="55">
        <v>2923</v>
      </c>
      <c r="F766" s="55" t="s">
        <v>18</v>
      </c>
      <c r="G766" s="55" t="s">
        <v>32</v>
      </c>
      <c r="H766" s="55">
        <v>40.118490000000001</v>
      </c>
      <c r="I766" s="56">
        <v>-110.158869999999</v>
      </c>
      <c r="J766" s="54">
        <v>2923</v>
      </c>
      <c r="K766" s="55">
        <v>365</v>
      </c>
      <c r="L766" s="55">
        <v>730</v>
      </c>
      <c r="M766" s="55">
        <v>1095</v>
      </c>
      <c r="N766" s="55">
        <v>1460</v>
      </c>
      <c r="O766" s="55">
        <v>1825</v>
      </c>
      <c r="P766" s="55">
        <v>2190</v>
      </c>
      <c r="Q766" s="57">
        <v>2.3290384453705478E-4</v>
      </c>
      <c r="R766" s="58">
        <v>2684.7848190623699</v>
      </c>
      <c r="S766" s="58">
        <v>2465.9834158972844</v>
      </c>
      <c r="T766" s="58">
        <v>2265.0136295109801</v>
      </c>
      <c r="U766" s="58">
        <v>2080.4222399864652</v>
      </c>
      <c r="V766" s="58">
        <v>1910.8744601968499</v>
      </c>
      <c r="W766" s="60">
        <v>1755.1442839105382</v>
      </c>
      <c r="X766" s="59">
        <f t="shared" si="78"/>
        <v>4.3100921119999995</v>
      </c>
      <c r="Y766" s="59">
        <f t="shared" si="79"/>
        <v>3.9588333462395031</v>
      </c>
      <c r="Z766" s="59">
        <f t="shared" si="80"/>
        <v>3.636201050010845</v>
      </c>
      <c r="AA766" s="59">
        <f t="shared" si="81"/>
        <v>3.3398622573136385</v>
      </c>
      <c r="AB766" s="59">
        <f t="shared" si="82"/>
        <v>3.0676741314386025</v>
      </c>
      <c r="AC766" s="59">
        <f t="shared" si="83"/>
        <v>2.8176684700365038</v>
      </c>
      <c r="AD766" s="59">
        <f t="shared" si="84"/>
        <v>2.5880374729745808</v>
      </c>
    </row>
    <row r="767" spans="1:30" x14ac:dyDescent="0.25">
      <c r="A767" s="52" t="s">
        <v>898</v>
      </c>
      <c r="B767" s="53">
        <v>40235</v>
      </c>
      <c r="C767" s="54">
        <v>4301334082</v>
      </c>
      <c r="D767" s="55">
        <v>364</v>
      </c>
      <c r="E767" s="55">
        <v>2925</v>
      </c>
      <c r="F767" s="55" t="s">
        <v>18</v>
      </c>
      <c r="G767" s="55" t="s">
        <v>32</v>
      </c>
      <c r="H767" s="55">
        <v>40.040840000000003</v>
      </c>
      <c r="I767" s="56">
        <v>-110.0945</v>
      </c>
      <c r="J767" s="54">
        <v>2925</v>
      </c>
      <c r="K767" s="55">
        <v>365</v>
      </c>
      <c r="L767" s="55">
        <v>730</v>
      </c>
      <c r="M767" s="55">
        <v>1095</v>
      </c>
      <c r="N767" s="55">
        <v>1460</v>
      </c>
      <c r="O767" s="55">
        <v>1825</v>
      </c>
      <c r="P767" s="55">
        <v>2190</v>
      </c>
      <c r="Q767" s="57">
        <v>2.3290384453705478E-4</v>
      </c>
      <c r="R767" s="58">
        <v>2686.6218254387381</v>
      </c>
      <c r="S767" s="58">
        <v>2467.6707121106933</v>
      </c>
      <c r="T767" s="58">
        <v>2266.5634164624075</v>
      </c>
      <c r="U767" s="58">
        <v>2081.8457242423574</v>
      </c>
      <c r="V767" s="58">
        <v>1912.1819350242167</v>
      </c>
      <c r="W767" s="60">
        <v>1756.3452037079453</v>
      </c>
      <c r="X767" s="59">
        <f t="shared" si="78"/>
        <v>4.3130411999999998</v>
      </c>
      <c r="Y767" s="59">
        <f t="shared" si="79"/>
        <v>3.9615420929697387</v>
      </c>
      <c r="Z767" s="59">
        <f t="shared" si="80"/>
        <v>3.6386890425185499</v>
      </c>
      <c r="AA767" s="59">
        <f t="shared" si="81"/>
        <v>3.3421474863641443</v>
      </c>
      <c r="AB767" s="59">
        <f t="shared" si="82"/>
        <v>3.0697731216072226</v>
      </c>
      <c r="AC767" s="59">
        <f t="shared" si="83"/>
        <v>2.8195963991983484</v>
      </c>
      <c r="AD767" s="59">
        <f t="shared" si="84"/>
        <v>2.5898082820563282</v>
      </c>
    </row>
    <row r="768" spans="1:30" x14ac:dyDescent="0.25">
      <c r="A768" s="52" t="s">
        <v>441</v>
      </c>
      <c r="B768" s="53">
        <v>38800</v>
      </c>
      <c r="C768" s="54">
        <v>4301332927</v>
      </c>
      <c r="D768" s="55">
        <v>366</v>
      </c>
      <c r="E768" s="55">
        <v>2926</v>
      </c>
      <c r="F768" s="55" t="s">
        <v>18</v>
      </c>
      <c r="G768" s="55" t="s">
        <v>32</v>
      </c>
      <c r="H768" s="55">
        <v>40.02608</v>
      </c>
      <c r="I768" s="56">
        <v>-110.295559999999</v>
      </c>
      <c r="J768" s="54">
        <v>2926</v>
      </c>
      <c r="K768" s="55">
        <v>365</v>
      </c>
      <c r="L768" s="55">
        <v>730</v>
      </c>
      <c r="M768" s="55">
        <v>1095</v>
      </c>
      <c r="N768" s="55">
        <v>1460</v>
      </c>
      <c r="O768" s="55">
        <v>1825</v>
      </c>
      <c r="P768" s="55">
        <v>2190</v>
      </c>
      <c r="Q768" s="57">
        <v>2.3290384453705478E-4</v>
      </c>
      <c r="R768" s="58">
        <v>2687.5403286269225</v>
      </c>
      <c r="S768" s="58">
        <v>2468.5143602173976</v>
      </c>
      <c r="T768" s="58">
        <v>2267.3383099381208</v>
      </c>
      <c r="U768" s="58">
        <v>2082.5574663703037</v>
      </c>
      <c r="V768" s="58">
        <v>1912.8356724379003</v>
      </c>
      <c r="W768" s="60">
        <v>1756.9456636066491</v>
      </c>
      <c r="X768" s="59">
        <f t="shared" si="78"/>
        <v>4.3145157439999995</v>
      </c>
      <c r="Y768" s="59">
        <f t="shared" si="79"/>
        <v>3.9628964663348567</v>
      </c>
      <c r="Z768" s="59">
        <f t="shared" si="80"/>
        <v>3.6399330387724023</v>
      </c>
      <c r="AA768" s="59">
        <f t="shared" si="81"/>
        <v>3.3432901008893965</v>
      </c>
      <c r="AB768" s="59">
        <f t="shared" si="82"/>
        <v>3.0708226166915331</v>
      </c>
      <c r="AC768" s="59">
        <f t="shared" si="83"/>
        <v>2.8205603637792711</v>
      </c>
      <c r="AD768" s="59">
        <f t="shared" si="84"/>
        <v>2.5906936865972026</v>
      </c>
    </row>
    <row r="769" spans="1:30" x14ac:dyDescent="0.25">
      <c r="A769" s="52" t="s">
        <v>1262</v>
      </c>
      <c r="B769" s="53">
        <v>40662</v>
      </c>
      <c r="C769" s="54">
        <v>4301350390</v>
      </c>
      <c r="D769" s="55">
        <v>366</v>
      </c>
      <c r="E769" s="55">
        <v>2929</v>
      </c>
      <c r="F769" s="55" t="s">
        <v>18</v>
      </c>
      <c r="G769" s="55" t="s">
        <v>32</v>
      </c>
      <c r="H769" s="55">
        <v>40.12959</v>
      </c>
      <c r="I769" s="56">
        <v>-110.145169999999</v>
      </c>
      <c r="J769" s="54">
        <v>2929</v>
      </c>
      <c r="K769" s="55">
        <v>365</v>
      </c>
      <c r="L769" s="55">
        <v>730</v>
      </c>
      <c r="M769" s="55">
        <v>1095</v>
      </c>
      <c r="N769" s="55">
        <v>1460</v>
      </c>
      <c r="O769" s="55">
        <v>1825</v>
      </c>
      <c r="P769" s="55">
        <v>2190</v>
      </c>
      <c r="Q769" s="57">
        <v>2.3290384453705478E-4</v>
      </c>
      <c r="R769" s="58">
        <v>2690.295838191475</v>
      </c>
      <c r="S769" s="58">
        <v>2471.0453045375111</v>
      </c>
      <c r="T769" s="58">
        <v>2269.662990365262</v>
      </c>
      <c r="U769" s="58">
        <v>2084.6926927541422</v>
      </c>
      <c r="V769" s="58">
        <v>1914.7968846789508</v>
      </c>
      <c r="W769" s="60">
        <v>1758.7470433027597</v>
      </c>
      <c r="X769" s="59">
        <f t="shared" si="78"/>
        <v>4.3189393759999994</v>
      </c>
      <c r="Y769" s="59">
        <f t="shared" si="79"/>
        <v>3.9669595864302103</v>
      </c>
      <c r="Z769" s="59">
        <f t="shared" si="80"/>
        <v>3.6436650275339595</v>
      </c>
      <c r="AA769" s="59">
        <f t="shared" si="81"/>
        <v>3.3467179444651549</v>
      </c>
      <c r="AB769" s="59">
        <f t="shared" si="82"/>
        <v>3.0739711019444638</v>
      </c>
      <c r="AC769" s="59">
        <f t="shared" si="83"/>
        <v>2.8234522575220389</v>
      </c>
      <c r="AD769" s="59">
        <f t="shared" si="84"/>
        <v>2.5933499002198244</v>
      </c>
    </row>
    <row r="770" spans="1:30" x14ac:dyDescent="0.25">
      <c r="A770" s="52" t="s">
        <v>1247</v>
      </c>
      <c r="B770" s="53">
        <v>40642</v>
      </c>
      <c r="C770" s="54">
        <v>4304751303</v>
      </c>
      <c r="D770" s="55">
        <v>362</v>
      </c>
      <c r="E770" s="55">
        <v>2932</v>
      </c>
      <c r="F770" s="55" t="s">
        <v>18</v>
      </c>
      <c r="G770" s="55" t="s">
        <v>19</v>
      </c>
      <c r="H770" s="55">
        <v>40.165959999999899</v>
      </c>
      <c r="I770" s="56">
        <v>-109.8476</v>
      </c>
      <c r="J770" s="54">
        <v>2932</v>
      </c>
      <c r="K770" s="55">
        <v>365</v>
      </c>
      <c r="L770" s="55">
        <v>730</v>
      </c>
      <c r="M770" s="55">
        <v>1095</v>
      </c>
      <c r="N770" s="55">
        <v>1460</v>
      </c>
      <c r="O770" s="55">
        <v>1825</v>
      </c>
      <c r="P770" s="55">
        <v>2190</v>
      </c>
      <c r="Q770" s="57">
        <v>2.3290384453705478E-4</v>
      </c>
      <c r="R770" s="58">
        <v>2693.0513477560276</v>
      </c>
      <c r="S770" s="58">
        <v>2473.5762488576247</v>
      </c>
      <c r="T770" s="58">
        <v>2271.9876707924027</v>
      </c>
      <c r="U770" s="58">
        <v>2086.8279191379802</v>
      </c>
      <c r="V770" s="58">
        <v>1916.7580969200012</v>
      </c>
      <c r="W770" s="60">
        <v>1760.5484229988704</v>
      </c>
      <c r="X770" s="59">
        <f t="shared" si="78"/>
        <v>4.3233630079999994</v>
      </c>
      <c r="Y770" s="59">
        <f t="shared" si="79"/>
        <v>3.9710227065255639</v>
      </c>
      <c r="Z770" s="59">
        <f t="shared" si="80"/>
        <v>3.6473970162955172</v>
      </c>
      <c r="AA770" s="59">
        <f t="shared" si="81"/>
        <v>3.3501457880409125</v>
      </c>
      <c r="AB770" s="59">
        <f t="shared" si="82"/>
        <v>3.0771195871973935</v>
      </c>
      <c r="AC770" s="59">
        <f t="shared" si="83"/>
        <v>2.8263441512648062</v>
      </c>
      <c r="AD770" s="59">
        <f t="shared" si="84"/>
        <v>2.5960061138424462</v>
      </c>
    </row>
    <row r="771" spans="1:30" x14ac:dyDescent="0.25">
      <c r="A771" s="52" t="s">
        <v>635</v>
      </c>
      <c r="B771" s="53">
        <v>39450</v>
      </c>
      <c r="C771" s="54">
        <v>4301333664</v>
      </c>
      <c r="D771" s="55">
        <v>348</v>
      </c>
      <c r="E771" s="55">
        <v>2937</v>
      </c>
      <c r="F771" s="55" t="s">
        <v>18</v>
      </c>
      <c r="G771" s="55" t="s">
        <v>32</v>
      </c>
      <c r="H771" s="55">
        <v>40.12115</v>
      </c>
      <c r="I771" s="56">
        <v>-109.98453000000001</v>
      </c>
      <c r="J771" s="54">
        <v>2937</v>
      </c>
      <c r="K771" s="55">
        <v>365</v>
      </c>
      <c r="L771" s="55">
        <v>730</v>
      </c>
      <c r="M771" s="55">
        <v>1095</v>
      </c>
      <c r="N771" s="55">
        <v>1460</v>
      </c>
      <c r="O771" s="55">
        <v>1825</v>
      </c>
      <c r="P771" s="55">
        <v>2190</v>
      </c>
      <c r="Q771" s="57">
        <v>2.3290384453705478E-4</v>
      </c>
      <c r="R771" s="58">
        <v>2697.6438636969483</v>
      </c>
      <c r="S771" s="58">
        <v>2477.7944893911472</v>
      </c>
      <c r="T771" s="58">
        <v>2275.8621381709709</v>
      </c>
      <c r="U771" s="58">
        <v>2090.3866297777108</v>
      </c>
      <c r="V771" s="58">
        <v>1920.0267839884186</v>
      </c>
      <c r="W771" s="60">
        <v>1763.5507224923883</v>
      </c>
      <c r="X771" s="59">
        <f t="shared" si="78"/>
        <v>4.3307357279999996</v>
      </c>
      <c r="Y771" s="59">
        <f t="shared" si="79"/>
        <v>3.9777945733511526</v>
      </c>
      <c r="Z771" s="59">
        <f t="shared" si="80"/>
        <v>3.6536169975647796</v>
      </c>
      <c r="AA771" s="59">
        <f t="shared" si="81"/>
        <v>3.3558588606671758</v>
      </c>
      <c r="AB771" s="59">
        <f t="shared" si="82"/>
        <v>3.0823670626189448</v>
      </c>
      <c r="AC771" s="59">
        <f t="shared" si="83"/>
        <v>2.8311639741694186</v>
      </c>
      <c r="AD771" s="59">
        <f t="shared" si="84"/>
        <v>2.6004331365468163</v>
      </c>
    </row>
    <row r="772" spans="1:30" x14ac:dyDescent="0.25">
      <c r="A772" s="52" t="s">
        <v>852</v>
      </c>
      <c r="B772" s="53">
        <v>40135</v>
      </c>
      <c r="C772" s="54">
        <v>4301350080</v>
      </c>
      <c r="D772" s="55">
        <v>334</v>
      </c>
      <c r="E772" s="55">
        <v>2941</v>
      </c>
      <c r="F772" s="55" t="s">
        <v>18</v>
      </c>
      <c r="G772" s="55" t="s">
        <v>32</v>
      </c>
      <c r="H772" s="55">
        <v>40.118749999999899</v>
      </c>
      <c r="I772" s="56">
        <v>-109.985249999999</v>
      </c>
      <c r="J772" s="54">
        <v>2941</v>
      </c>
      <c r="K772" s="55">
        <v>365</v>
      </c>
      <c r="L772" s="55">
        <v>730</v>
      </c>
      <c r="M772" s="55">
        <v>1095</v>
      </c>
      <c r="N772" s="55">
        <v>1460</v>
      </c>
      <c r="O772" s="55">
        <v>1825</v>
      </c>
      <c r="P772" s="55">
        <v>2190</v>
      </c>
      <c r="Q772" s="57">
        <v>2.3290384453705478E-4</v>
      </c>
      <c r="R772" s="58">
        <v>2701.3178764496852</v>
      </c>
      <c r="S772" s="58">
        <v>2481.1690818179654</v>
      </c>
      <c r="T772" s="58">
        <v>2278.9617120738258</v>
      </c>
      <c r="U772" s="58">
        <v>2093.2335982894951</v>
      </c>
      <c r="V772" s="58">
        <v>1922.6417336431527</v>
      </c>
      <c r="W772" s="60">
        <v>1765.9525620872025</v>
      </c>
      <c r="X772" s="59">
        <f t="shared" ref="X772:X835" si="85">E772*0.001474544</f>
        <v>4.3366339040000002</v>
      </c>
      <c r="Y772" s="59">
        <f t="shared" si="79"/>
        <v>3.9832120668116242</v>
      </c>
      <c r="Z772" s="59">
        <f t="shared" si="80"/>
        <v>3.6585929825801897</v>
      </c>
      <c r="AA772" s="59">
        <f t="shared" si="81"/>
        <v>3.3604293187681873</v>
      </c>
      <c r="AB772" s="59">
        <f t="shared" si="82"/>
        <v>3.0865650429561851</v>
      </c>
      <c r="AC772" s="59">
        <f t="shared" si="83"/>
        <v>2.8350198324931091</v>
      </c>
      <c r="AD772" s="59">
        <f t="shared" si="84"/>
        <v>2.603974754710312</v>
      </c>
    </row>
    <row r="773" spans="1:30" x14ac:dyDescent="0.25">
      <c r="A773" s="52" t="s">
        <v>218</v>
      </c>
      <c r="B773" s="53">
        <v>32865</v>
      </c>
      <c r="C773" s="54">
        <v>4301331232</v>
      </c>
      <c r="D773" s="55">
        <v>366</v>
      </c>
      <c r="E773" s="55">
        <v>2942</v>
      </c>
      <c r="F773" s="55" t="s">
        <v>18</v>
      </c>
      <c r="G773" s="55" t="s">
        <v>32</v>
      </c>
      <c r="H773" s="55">
        <v>40.372680000000003</v>
      </c>
      <c r="I773" s="56">
        <v>-110.05492</v>
      </c>
      <c r="J773" s="54">
        <v>2942</v>
      </c>
      <c r="K773" s="55">
        <v>365</v>
      </c>
      <c r="L773" s="55">
        <v>730</v>
      </c>
      <c r="M773" s="55">
        <v>1095</v>
      </c>
      <c r="N773" s="55">
        <v>1460</v>
      </c>
      <c r="O773" s="55">
        <v>1825</v>
      </c>
      <c r="P773" s="55">
        <v>2190</v>
      </c>
      <c r="Q773" s="57">
        <v>2.3290384453705478E-4</v>
      </c>
      <c r="R773" s="58">
        <v>2702.236379637869</v>
      </c>
      <c r="S773" s="58">
        <v>2482.0127299246701</v>
      </c>
      <c r="T773" s="58">
        <v>2279.7366055495395</v>
      </c>
      <c r="U773" s="58">
        <v>2093.9453404174415</v>
      </c>
      <c r="V773" s="58">
        <v>1923.2954710568363</v>
      </c>
      <c r="W773" s="60">
        <v>1766.5530219859061</v>
      </c>
      <c r="X773" s="59">
        <f t="shared" si="85"/>
        <v>4.3381084479999998</v>
      </c>
      <c r="Y773" s="59">
        <f t="shared" ref="Y773:Y836" si="86">R773*0.001474544</f>
        <v>3.9845664401767418</v>
      </c>
      <c r="Z773" s="59">
        <f t="shared" ref="Z773:Z836" si="87">S773*0.001474544</f>
        <v>3.6598369788340426</v>
      </c>
      <c r="AA773" s="59">
        <f t="shared" ref="AA773:AA836" si="88">T773*0.001474544</f>
        <v>3.36157193329344</v>
      </c>
      <c r="AB773" s="59">
        <f t="shared" ref="AB773:AB836" si="89">U773*0.001474544</f>
        <v>3.0876145380404956</v>
      </c>
      <c r="AC773" s="59">
        <f t="shared" ref="AC773:AC836" si="90">V773*0.001474544</f>
        <v>2.8359837970740314</v>
      </c>
      <c r="AD773" s="59">
        <f t="shared" ref="AD773:AD836" si="91">W773*0.001474544</f>
        <v>2.604860159251186</v>
      </c>
    </row>
    <row r="774" spans="1:30" x14ac:dyDescent="0.25">
      <c r="A774" s="52" t="s">
        <v>877</v>
      </c>
      <c r="B774" s="53">
        <v>40204</v>
      </c>
      <c r="C774" s="54">
        <v>4304750669</v>
      </c>
      <c r="D774" s="55">
        <v>350</v>
      </c>
      <c r="E774" s="55">
        <v>2943</v>
      </c>
      <c r="F774" s="55" t="s">
        <v>18</v>
      </c>
      <c r="G774" s="55" t="s">
        <v>19</v>
      </c>
      <c r="H774" s="55">
        <v>40.114890000000003</v>
      </c>
      <c r="I774" s="56">
        <v>-109.95805</v>
      </c>
      <c r="J774" s="54">
        <v>2943</v>
      </c>
      <c r="K774" s="55">
        <v>365</v>
      </c>
      <c r="L774" s="55">
        <v>730</v>
      </c>
      <c r="M774" s="55">
        <v>1095</v>
      </c>
      <c r="N774" s="55">
        <v>1460</v>
      </c>
      <c r="O774" s="55">
        <v>1825</v>
      </c>
      <c r="P774" s="55">
        <v>2190</v>
      </c>
      <c r="Q774" s="57">
        <v>2.3290384453705478E-4</v>
      </c>
      <c r="R774" s="58">
        <v>2703.1548828260534</v>
      </c>
      <c r="S774" s="58">
        <v>2482.8563780313743</v>
      </c>
      <c r="T774" s="58">
        <v>2280.5114990252528</v>
      </c>
      <c r="U774" s="58">
        <v>2094.6570825453873</v>
      </c>
      <c r="V774" s="58">
        <v>1923.9492084705196</v>
      </c>
      <c r="W774" s="60">
        <v>1767.1534818846096</v>
      </c>
      <c r="X774" s="59">
        <f t="shared" si="85"/>
        <v>4.3395829919999995</v>
      </c>
      <c r="Y774" s="59">
        <f t="shared" si="86"/>
        <v>3.9859208135418598</v>
      </c>
      <c r="Z774" s="59">
        <f t="shared" si="87"/>
        <v>3.6610809750878945</v>
      </c>
      <c r="AA774" s="59">
        <f t="shared" si="88"/>
        <v>3.3627145478186922</v>
      </c>
      <c r="AB774" s="59">
        <f t="shared" si="89"/>
        <v>3.0886640331248056</v>
      </c>
      <c r="AC774" s="59">
        <f t="shared" si="90"/>
        <v>2.8369477616549537</v>
      </c>
      <c r="AD774" s="59">
        <f t="shared" si="91"/>
        <v>2.6057455637920599</v>
      </c>
    </row>
    <row r="775" spans="1:30" x14ac:dyDescent="0.25">
      <c r="A775" s="52" t="s">
        <v>1329</v>
      </c>
      <c r="B775" s="53">
        <v>40755</v>
      </c>
      <c r="C775" s="54">
        <v>4301350543</v>
      </c>
      <c r="D775" s="55">
        <v>322</v>
      </c>
      <c r="E775" s="55">
        <v>2961</v>
      </c>
      <c r="F775" s="55" t="s">
        <v>18</v>
      </c>
      <c r="G775" s="55" t="s">
        <v>32</v>
      </c>
      <c r="H775" s="55">
        <v>40.0397099999999</v>
      </c>
      <c r="I775" s="56">
        <v>-110.0985</v>
      </c>
      <c r="J775" s="54">
        <v>2961</v>
      </c>
      <c r="K775" s="55">
        <v>365</v>
      </c>
      <c r="L775" s="55">
        <v>730</v>
      </c>
      <c r="M775" s="55">
        <v>1095</v>
      </c>
      <c r="N775" s="55">
        <v>1460</v>
      </c>
      <c r="O775" s="55">
        <v>1825</v>
      </c>
      <c r="P775" s="55">
        <v>2190</v>
      </c>
      <c r="Q775" s="57">
        <v>2.3290384453705478E-4</v>
      </c>
      <c r="R775" s="58">
        <v>2719.6879402133686</v>
      </c>
      <c r="S775" s="58">
        <v>2498.0420439520558</v>
      </c>
      <c r="T775" s="58">
        <v>2294.4595815880984</v>
      </c>
      <c r="U775" s="58">
        <v>2107.4684408484172</v>
      </c>
      <c r="V775" s="58">
        <v>1935.7164819168224</v>
      </c>
      <c r="W775" s="60">
        <v>1777.9617600612739</v>
      </c>
      <c r="X775" s="59">
        <f t="shared" si="85"/>
        <v>4.3661247840000001</v>
      </c>
      <c r="Y775" s="59">
        <f t="shared" si="86"/>
        <v>4.0102995341139813</v>
      </c>
      <c r="Z775" s="59">
        <f t="shared" si="87"/>
        <v>3.6834729076572401</v>
      </c>
      <c r="AA775" s="59">
        <f t="shared" si="88"/>
        <v>3.383281609273241</v>
      </c>
      <c r="AB775" s="59">
        <f t="shared" si="89"/>
        <v>3.1075549446423882</v>
      </c>
      <c r="AC775" s="59">
        <f t="shared" si="90"/>
        <v>2.8542991241115589</v>
      </c>
      <c r="AD775" s="59">
        <f t="shared" si="91"/>
        <v>2.6216828455277912</v>
      </c>
    </row>
    <row r="776" spans="1:30" x14ac:dyDescent="0.25">
      <c r="A776" s="52" t="s">
        <v>115</v>
      </c>
      <c r="B776" s="53">
        <v>30039</v>
      </c>
      <c r="C776" s="54">
        <v>4301330609</v>
      </c>
      <c r="D776" s="55">
        <v>356</v>
      </c>
      <c r="E776" s="55">
        <v>2969</v>
      </c>
      <c r="F776" s="55" t="s">
        <v>18</v>
      </c>
      <c r="G776" s="55" t="s">
        <v>32</v>
      </c>
      <c r="H776" s="55">
        <v>40.451889999999899</v>
      </c>
      <c r="I776" s="56">
        <v>-110.00022</v>
      </c>
      <c r="J776" s="54">
        <v>2969</v>
      </c>
      <c r="K776" s="55">
        <v>365</v>
      </c>
      <c r="L776" s="55">
        <v>730</v>
      </c>
      <c r="M776" s="55">
        <v>1095</v>
      </c>
      <c r="N776" s="55">
        <v>1460</v>
      </c>
      <c r="O776" s="55">
        <v>1825</v>
      </c>
      <c r="P776" s="55">
        <v>2190</v>
      </c>
      <c r="Q776" s="57">
        <v>2.3290384453705478E-4</v>
      </c>
      <c r="R776" s="58">
        <v>2727.0359657188424</v>
      </c>
      <c r="S776" s="58">
        <v>2504.7912288056918</v>
      </c>
      <c r="T776" s="58">
        <v>2300.6587293938078</v>
      </c>
      <c r="U776" s="58">
        <v>2113.1623778719863</v>
      </c>
      <c r="V776" s="58">
        <v>1940.9463812262904</v>
      </c>
      <c r="W776" s="60">
        <v>1782.7654392509025</v>
      </c>
      <c r="X776" s="59">
        <f t="shared" si="85"/>
        <v>4.3779211359999994</v>
      </c>
      <c r="Y776" s="59">
        <f t="shared" si="86"/>
        <v>4.0211345210349245</v>
      </c>
      <c r="Z776" s="59">
        <f t="shared" si="87"/>
        <v>3.6934248776880598</v>
      </c>
      <c r="AA776" s="59">
        <f t="shared" si="88"/>
        <v>3.3924225254752627</v>
      </c>
      <c r="AB776" s="59">
        <f t="shared" si="89"/>
        <v>3.1159509053168701</v>
      </c>
      <c r="AC776" s="59">
        <f t="shared" si="90"/>
        <v>2.8620108407589391</v>
      </c>
      <c r="AD776" s="59">
        <f t="shared" si="91"/>
        <v>2.6287660818547827</v>
      </c>
    </row>
    <row r="777" spans="1:30" x14ac:dyDescent="0.25">
      <c r="A777" s="52" t="s">
        <v>887</v>
      </c>
      <c r="B777" s="53">
        <v>40222</v>
      </c>
      <c r="C777" s="54">
        <v>4304750688</v>
      </c>
      <c r="D777" s="55">
        <v>348</v>
      </c>
      <c r="E777" s="55">
        <v>2974</v>
      </c>
      <c r="F777" s="55" t="s">
        <v>18</v>
      </c>
      <c r="G777" s="55" t="s">
        <v>19</v>
      </c>
      <c r="H777" s="55">
        <v>40.119100000000003</v>
      </c>
      <c r="I777" s="56">
        <v>-109.95715</v>
      </c>
      <c r="J777" s="54">
        <v>2974</v>
      </c>
      <c r="K777" s="55">
        <v>365</v>
      </c>
      <c r="L777" s="55">
        <v>730</v>
      </c>
      <c r="M777" s="55">
        <v>1095</v>
      </c>
      <c r="N777" s="55">
        <v>1460</v>
      </c>
      <c r="O777" s="55">
        <v>1825</v>
      </c>
      <c r="P777" s="55">
        <v>2190</v>
      </c>
      <c r="Q777" s="57">
        <v>2.3290384453705478E-4</v>
      </c>
      <c r="R777" s="58">
        <v>2731.6284816597631</v>
      </c>
      <c r="S777" s="58">
        <v>2509.0094693392143</v>
      </c>
      <c r="T777" s="58">
        <v>2304.533196772376</v>
      </c>
      <c r="U777" s="58">
        <v>2116.7210885117165</v>
      </c>
      <c r="V777" s="58">
        <v>1944.2150682947079</v>
      </c>
      <c r="W777" s="60">
        <v>1785.7677387444203</v>
      </c>
      <c r="X777" s="59">
        <f t="shared" si="85"/>
        <v>4.3852938559999997</v>
      </c>
      <c r="Y777" s="59">
        <f t="shared" si="86"/>
        <v>4.0279063878605132</v>
      </c>
      <c r="Z777" s="59">
        <f t="shared" si="87"/>
        <v>3.6996448589573223</v>
      </c>
      <c r="AA777" s="59">
        <f t="shared" si="88"/>
        <v>3.398135598101526</v>
      </c>
      <c r="AB777" s="59">
        <f t="shared" si="89"/>
        <v>3.1211983807384205</v>
      </c>
      <c r="AC777" s="59">
        <f t="shared" si="90"/>
        <v>2.8668306636635514</v>
      </c>
      <c r="AD777" s="59">
        <f t="shared" si="91"/>
        <v>2.6331931045591523</v>
      </c>
    </row>
    <row r="778" spans="1:30" x14ac:dyDescent="0.25">
      <c r="A778" s="52" t="s">
        <v>508</v>
      </c>
      <c r="B778" s="53">
        <v>39104</v>
      </c>
      <c r="C778" s="54">
        <v>4301333253</v>
      </c>
      <c r="D778" s="55">
        <v>356</v>
      </c>
      <c r="E778" s="55">
        <v>2980</v>
      </c>
      <c r="F778" s="55" t="s">
        <v>18</v>
      </c>
      <c r="G778" s="55" t="s">
        <v>32</v>
      </c>
      <c r="H778" s="55">
        <v>40.0764</v>
      </c>
      <c r="I778" s="56">
        <v>-110.07957</v>
      </c>
      <c r="J778" s="54">
        <v>2980</v>
      </c>
      <c r="K778" s="55">
        <v>365</v>
      </c>
      <c r="L778" s="55">
        <v>730</v>
      </c>
      <c r="M778" s="55">
        <v>1095</v>
      </c>
      <c r="N778" s="55">
        <v>1460</v>
      </c>
      <c r="O778" s="55">
        <v>1825</v>
      </c>
      <c r="P778" s="55">
        <v>2190</v>
      </c>
      <c r="Q778" s="57">
        <v>2.3290384453705478E-4</v>
      </c>
      <c r="R778" s="58">
        <v>2737.1395007888682</v>
      </c>
      <c r="S778" s="58">
        <v>2514.0713579794415</v>
      </c>
      <c r="T778" s="58">
        <v>2309.1825576266579</v>
      </c>
      <c r="U778" s="58">
        <v>2120.9915412793935</v>
      </c>
      <c r="V778" s="58">
        <v>1948.1374927768088</v>
      </c>
      <c r="W778" s="60">
        <v>1789.3704981366418</v>
      </c>
      <c r="X778" s="59">
        <f t="shared" si="85"/>
        <v>4.3941411199999996</v>
      </c>
      <c r="Y778" s="59">
        <f t="shared" si="86"/>
        <v>4.0360326280512204</v>
      </c>
      <c r="Z778" s="59">
        <f t="shared" si="87"/>
        <v>3.7071088364804372</v>
      </c>
      <c r="AA778" s="59">
        <f t="shared" si="88"/>
        <v>3.4049912852530424</v>
      </c>
      <c r="AB778" s="59">
        <f t="shared" si="89"/>
        <v>3.1274953512442818</v>
      </c>
      <c r="AC778" s="59">
        <f t="shared" si="90"/>
        <v>2.8726144511490865</v>
      </c>
      <c r="AD778" s="59">
        <f t="shared" si="91"/>
        <v>2.6385055318043964</v>
      </c>
    </row>
    <row r="779" spans="1:30" x14ac:dyDescent="0.25">
      <c r="A779" s="52" t="s">
        <v>1185</v>
      </c>
      <c r="B779" s="53">
        <v>40568</v>
      </c>
      <c r="C779" s="54">
        <v>4301350336</v>
      </c>
      <c r="D779" s="55">
        <v>356</v>
      </c>
      <c r="E779" s="55">
        <v>2980</v>
      </c>
      <c r="F779" s="55" t="s">
        <v>18</v>
      </c>
      <c r="G779" s="55" t="s">
        <v>32</v>
      </c>
      <c r="H779" s="55">
        <v>40.100389999999898</v>
      </c>
      <c r="I779" s="56">
        <v>-110.20164</v>
      </c>
      <c r="J779" s="54">
        <v>2980</v>
      </c>
      <c r="K779" s="55">
        <v>365</v>
      </c>
      <c r="L779" s="55">
        <v>730</v>
      </c>
      <c r="M779" s="55">
        <v>1095</v>
      </c>
      <c r="N779" s="55">
        <v>1460</v>
      </c>
      <c r="O779" s="55">
        <v>1825</v>
      </c>
      <c r="P779" s="55">
        <v>2190</v>
      </c>
      <c r="Q779" s="57">
        <v>2.3290384453705478E-4</v>
      </c>
      <c r="R779" s="58">
        <v>2737.1395007888682</v>
      </c>
      <c r="S779" s="58">
        <v>2514.0713579794415</v>
      </c>
      <c r="T779" s="58">
        <v>2309.1825576266579</v>
      </c>
      <c r="U779" s="58">
        <v>2120.9915412793935</v>
      </c>
      <c r="V779" s="58">
        <v>1948.1374927768088</v>
      </c>
      <c r="W779" s="60">
        <v>1789.3704981366418</v>
      </c>
      <c r="X779" s="59">
        <f t="shared" si="85"/>
        <v>4.3941411199999996</v>
      </c>
      <c r="Y779" s="59">
        <f t="shared" si="86"/>
        <v>4.0360326280512204</v>
      </c>
      <c r="Z779" s="59">
        <f t="shared" si="87"/>
        <v>3.7071088364804372</v>
      </c>
      <c r="AA779" s="59">
        <f t="shared" si="88"/>
        <v>3.4049912852530424</v>
      </c>
      <c r="AB779" s="59">
        <f t="shared" si="89"/>
        <v>3.1274953512442818</v>
      </c>
      <c r="AC779" s="59">
        <f t="shared" si="90"/>
        <v>2.8726144511490865</v>
      </c>
      <c r="AD779" s="59">
        <f t="shared" si="91"/>
        <v>2.6385055318043964</v>
      </c>
    </row>
    <row r="780" spans="1:30" x14ac:dyDescent="0.25">
      <c r="A780" s="52" t="s">
        <v>1264</v>
      </c>
      <c r="B780" s="53">
        <v>40669</v>
      </c>
      <c r="C780" s="54">
        <v>4304750869</v>
      </c>
      <c r="D780" s="55">
        <v>359</v>
      </c>
      <c r="E780" s="55">
        <v>2981</v>
      </c>
      <c r="F780" s="55" t="s">
        <v>18</v>
      </c>
      <c r="G780" s="55" t="s">
        <v>19</v>
      </c>
      <c r="H780" s="55">
        <v>40.11589</v>
      </c>
      <c r="I780" s="56">
        <v>-109.92816000000001</v>
      </c>
      <c r="J780" s="54">
        <v>2981</v>
      </c>
      <c r="K780" s="55">
        <v>365</v>
      </c>
      <c r="L780" s="55">
        <v>730</v>
      </c>
      <c r="M780" s="55">
        <v>1095</v>
      </c>
      <c r="N780" s="55">
        <v>1460</v>
      </c>
      <c r="O780" s="55">
        <v>1825</v>
      </c>
      <c r="P780" s="55">
        <v>2190</v>
      </c>
      <c r="Q780" s="57">
        <v>2.3290384453705478E-4</v>
      </c>
      <c r="R780" s="58">
        <v>2738.0580039770525</v>
      </c>
      <c r="S780" s="58">
        <v>2514.9150060861457</v>
      </c>
      <c r="T780" s="58">
        <v>2309.9574511023716</v>
      </c>
      <c r="U780" s="58">
        <v>2121.7032834073393</v>
      </c>
      <c r="V780" s="58">
        <v>1948.7912301904923</v>
      </c>
      <c r="W780" s="60">
        <v>1789.9709580353453</v>
      </c>
      <c r="X780" s="59">
        <f t="shared" si="85"/>
        <v>4.3956156640000001</v>
      </c>
      <c r="Y780" s="59">
        <f t="shared" si="86"/>
        <v>4.0373870014163389</v>
      </c>
      <c r="Z780" s="59">
        <f t="shared" si="87"/>
        <v>3.7083528327342896</v>
      </c>
      <c r="AA780" s="59">
        <f t="shared" si="88"/>
        <v>3.4061338997782951</v>
      </c>
      <c r="AB780" s="59">
        <f t="shared" si="89"/>
        <v>3.1285448463285914</v>
      </c>
      <c r="AC780" s="59">
        <f t="shared" si="90"/>
        <v>2.8735784157300093</v>
      </c>
      <c r="AD780" s="59">
        <f t="shared" si="91"/>
        <v>2.6393909363452703</v>
      </c>
    </row>
    <row r="781" spans="1:30" x14ac:dyDescent="0.25">
      <c r="A781" s="52" t="s">
        <v>173</v>
      </c>
      <c r="B781" s="53">
        <v>31235</v>
      </c>
      <c r="C781" s="54">
        <v>4304731479</v>
      </c>
      <c r="D781" s="55">
        <v>366</v>
      </c>
      <c r="E781" s="55">
        <v>2985</v>
      </c>
      <c r="F781" s="55" t="s">
        <v>18</v>
      </c>
      <c r="G781" s="55" t="s">
        <v>19</v>
      </c>
      <c r="H781" s="55">
        <v>40.465519999999898</v>
      </c>
      <c r="I781" s="56">
        <v>-109.96852</v>
      </c>
      <c r="J781" s="54">
        <v>2985</v>
      </c>
      <c r="K781" s="55">
        <v>365</v>
      </c>
      <c r="L781" s="55">
        <v>730</v>
      </c>
      <c r="M781" s="55">
        <v>1095</v>
      </c>
      <c r="N781" s="55">
        <v>1460</v>
      </c>
      <c r="O781" s="55">
        <v>1825</v>
      </c>
      <c r="P781" s="55">
        <v>2190</v>
      </c>
      <c r="Q781" s="57">
        <v>2.3290384453705478E-4</v>
      </c>
      <c r="R781" s="58">
        <v>2741.7320167297889</v>
      </c>
      <c r="S781" s="58">
        <v>2518.2895985129639</v>
      </c>
      <c r="T781" s="58">
        <v>2313.057025005226</v>
      </c>
      <c r="U781" s="58">
        <v>2124.5502519191236</v>
      </c>
      <c r="V781" s="58">
        <v>1951.4061798452265</v>
      </c>
      <c r="W781" s="60">
        <v>1792.3727976301598</v>
      </c>
      <c r="X781" s="59">
        <f t="shared" si="85"/>
        <v>4.4015138399999998</v>
      </c>
      <c r="Y781" s="59">
        <f t="shared" si="86"/>
        <v>4.04280449487681</v>
      </c>
      <c r="Z781" s="59">
        <f t="shared" si="87"/>
        <v>3.7133288177496997</v>
      </c>
      <c r="AA781" s="59">
        <f t="shared" si="88"/>
        <v>3.4107043578793057</v>
      </c>
      <c r="AB781" s="59">
        <f t="shared" si="89"/>
        <v>3.1327428266658321</v>
      </c>
      <c r="AC781" s="59">
        <f t="shared" si="90"/>
        <v>2.8774342740536993</v>
      </c>
      <c r="AD781" s="59">
        <f t="shared" si="91"/>
        <v>2.6429325545087661</v>
      </c>
    </row>
    <row r="782" spans="1:30" x14ac:dyDescent="0.25">
      <c r="A782" s="52" t="s">
        <v>943</v>
      </c>
      <c r="B782" s="53">
        <v>40303</v>
      </c>
      <c r="C782" s="54">
        <v>4301334194</v>
      </c>
      <c r="D782" s="55">
        <v>310</v>
      </c>
      <c r="E782" s="55">
        <v>2987</v>
      </c>
      <c r="F782" s="55" t="s">
        <v>18</v>
      </c>
      <c r="G782" s="55" t="s">
        <v>32</v>
      </c>
      <c r="H782" s="55">
        <v>40.076520000000002</v>
      </c>
      <c r="I782" s="56">
        <v>-110.15553</v>
      </c>
      <c r="J782" s="54">
        <v>2987</v>
      </c>
      <c r="K782" s="55">
        <v>365</v>
      </c>
      <c r="L782" s="55">
        <v>730</v>
      </c>
      <c r="M782" s="55">
        <v>1095</v>
      </c>
      <c r="N782" s="55">
        <v>1460</v>
      </c>
      <c r="O782" s="55">
        <v>1825</v>
      </c>
      <c r="P782" s="55">
        <v>2190</v>
      </c>
      <c r="Q782" s="57">
        <v>2.3290384453705478E-4</v>
      </c>
      <c r="R782" s="58">
        <v>2743.5690231061576</v>
      </c>
      <c r="S782" s="58">
        <v>2519.9768947263728</v>
      </c>
      <c r="T782" s="58">
        <v>2314.606811956653</v>
      </c>
      <c r="U782" s="58">
        <v>2125.9737361750163</v>
      </c>
      <c r="V782" s="58">
        <v>1952.7136546725933</v>
      </c>
      <c r="W782" s="60">
        <v>1793.5737174275669</v>
      </c>
      <c r="X782" s="59">
        <f t="shared" si="85"/>
        <v>4.4044629280000001</v>
      </c>
      <c r="Y782" s="59">
        <f t="shared" si="86"/>
        <v>4.0455132416070461</v>
      </c>
      <c r="Z782" s="59">
        <f t="shared" si="87"/>
        <v>3.7158168102574045</v>
      </c>
      <c r="AA782" s="59">
        <f t="shared" si="88"/>
        <v>3.412989586929811</v>
      </c>
      <c r="AB782" s="59">
        <f t="shared" si="89"/>
        <v>3.1348418168344532</v>
      </c>
      <c r="AC782" s="59">
        <f t="shared" si="90"/>
        <v>2.8793622032155444</v>
      </c>
      <c r="AD782" s="59">
        <f t="shared" si="91"/>
        <v>2.6447033635905139</v>
      </c>
    </row>
    <row r="783" spans="1:30" x14ac:dyDescent="0.25">
      <c r="A783" s="52" t="s">
        <v>1146</v>
      </c>
      <c r="B783" s="53">
        <v>40527</v>
      </c>
      <c r="C783" s="54">
        <v>4301350024</v>
      </c>
      <c r="D783" s="55">
        <v>363</v>
      </c>
      <c r="E783" s="55">
        <v>2999</v>
      </c>
      <c r="F783" s="55" t="s">
        <v>18</v>
      </c>
      <c r="G783" s="55" t="s">
        <v>32</v>
      </c>
      <c r="H783" s="55">
        <v>40.093429999999898</v>
      </c>
      <c r="I783" s="56">
        <v>-110.1874</v>
      </c>
      <c r="J783" s="54">
        <v>2999</v>
      </c>
      <c r="K783" s="55">
        <v>365</v>
      </c>
      <c r="L783" s="55">
        <v>730</v>
      </c>
      <c r="M783" s="55">
        <v>1095</v>
      </c>
      <c r="N783" s="55">
        <v>1460</v>
      </c>
      <c r="O783" s="55">
        <v>1825</v>
      </c>
      <c r="P783" s="55">
        <v>2190</v>
      </c>
      <c r="Q783" s="57">
        <v>2.3290384453705478E-4</v>
      </c>
      <c r="R783" s="58">
        <v>2754.5910613643678</v>
      </c>
      <c r="S783" s="58">
        <v>2530.1006720068272</v>
      </c>
      <c r="T783" s="58">
        <v>2323.9055336652168</v>
      </c>
      <c r="U783" s="58">
        <v>2134.5146417103692</v>
      </c>
      <c r="V783" s="58">
        <v>1960.5585036367952</v>
      </c>
      <c r="W783" s="60">
        <v>1800.7792362120097</v>
      </c>
      <c r="X783" s="59">
        <f t="shared" si="85"/>
        <v>4.4221574559999999</v>
      </c>
      <c r="Y783" s="59">
        <f t="shared" si="86"/>
        <v>4.0617657219884604</v>
      </c>
      <c r="Z783" s="59">
        <f t="shared" si="87"/>
        <v>3.7307447653036347</v>
      </c>
      <c r="AA783" s="59">
        <f t="shared" si="88"/>
        <v>3.4267009612328434</v>
      </c>
      <c r="AB783" s="59">
        <f t="shared" si="89"/>
        <v>3.1474357578461745</v>
      </c>
      <c r="AC783" s="59">
        <f t="shared" si="90"/>
        <v>2.8909297781866146</v>
      </c>
      <c r="AD783" s="59">
        <f t="shared" si="91"/>
        <v>2.6553282180810016</v>
      </c>
    </row>
    <row r="784" spans="1:30" x14ac:dyDescent="0.25">
      <c r="A784" s="52" t="s">
        <v>1099</v>
      </c>
      <c r="B784" s="53">
        <v>40480</v>
      </c>
      <c r="C784" s="54">
        <v>4301350357</v>
      </c>
      <c r="D784" s="55">
        <v>355</v>
      </c>
      <c r="E784" s="55">
        <v>3001</v>
      </c>
      <c r="F784" s="55" t="s">
        <v>18</v>
      </c>
      <c r="G784" s="55" t="s">
        <v>32</v>
      </c>
      <c r="H784" s="55">
        <v>40.121780000000001</v>
      </c>
      <c r="I784" s="56">
        <v>-110.19756</v>
      </c>
      <c r="J784" s="54">
        <v>3001</v>
      </c>
      <c r="K784" s="55">
        <v>365</v>
      </c>
      <c r="L784" s="55">
        <v>730</v>
      </c>
      <c r="M784" s="55">
        <v>1095</v>
      </c>
      <c r="N784" s="55">
        <v>1460</v>
      </c>
      <c r="O784" s="55">
        <v>1825</v>
      </c>
      <c r="P784" s="55">
        <v>2190</v>
      </c>
      <c r="Q784" s="57">
        <v>2.3290384453705478E-4</v>
      </c>
      <c r="R784" s="58">
        <v>2756.428067740736</v>
      </c>
      <c r="S784" s="58">
        <v>2531.7879682202361</v>
      </c>
      <c r="T784" s="58">
        <v>2325.4553206166443</v>
      </c>
      <c r="U784" s="58">
        <v>2135.9381259662614</v>
      </c>
      <c r="V784" s="58">
        <v>1961.8659784641623</v>
      </c>
      <c r="W784" s="60">
        <v>1801.9801560094168</v>
      </c>
      <c r="X784" s="59">
        <f t="shared" si="85"/>
        <v>4.4251065440000001</v>
      </c>
      <c r="Y784" s="59">
        <f t="shared" si="86"/>
        <v>4.0644744687186956</v>
      </c>
      <c r="Z784" s="59">
        <f t="shared" si="87"/>
        <v>3.7332327578113396</v>
      </c>
      <c r="AA784" s="59">
        <f t="shared" si="88"/>
        <v>3.4289861902833492</v>
      </c>
      <c r="AB784" s="59">
        <f t="shared" si="89"/>
        <v>3.1495347480147946</v>
      </c>
      <c r="AC784" s="59">
        <f t="shared" si="90"/>
        <v>2.8928577073484596</v>
      </c>
      <c r="AD784" s="59">
        <f t="shared" si="91"/>
        <v>2.6570990271627495</v>
      </c>
    </row>
    <row r="785" spans="1:30" x14ac:dyDescent="0.25">
      <c r="A785" s="52" t="s">
        <v>316</v>
      </c>
      <c r="B785" s="53">
        <v>36635</v>
      </c>
      <c r="C785" s="54">
        <v>4301330140</v>
      </c>
      <c r="D785" s="55">
        <v>366</v>
      </c>
      <c r="E785" s="55">
        <v>3002</v>
      </c>
      <c r="F785" s="55" t="s">
        <v>18</v>
      </c>
      <c r="G785" s="55" t="s">
        <v>32</v>
      </c>
      <c r="H785" s="55">
        <v>40.338859999999897</v>
      </c>
      <c r="I785" s="56">
        <v>-110.35639</v>
      </c>
      <c r="J785" s="54">
        <v>3002</v>
      </c>
      <c r="K785" s="55">
        <v>365</v>
      </c>
      <c r="L785" s="55">
        <v>730</v>
      </c>
      <c r="M785" s="55">
        <v>1095</v>
      </c>
      <c r="N785" s="55">
        <v>1460</v>
      </c>
      <c r="O785" s="55">
        <v>1825</v>
      </c>
      <c r="P785" s="55">
        <v>2190</v>
      </c>
      <c r="Q785" s="57">
        <v>2.3290384453705478E-4</v>
      </c>
      <c r="R785" s="58">
        <v>2757.3465709289203</v>
      </c>
      <c r="S785" s="58">
        <v>2532.6316163269407</v>
      </c>
      <c r="T785" s="58">
        <v>2326.230214092358</v>
      </c>
      <c r="U785" s="58">
        <v>2136.6498680942077</v>
      </c>
      <c r="V785" s="58">
        <v>1962.5197158778458</v>
      </c>
      <c r="W785" s="60">
        <v>1802.5806159081203</v>
      </c>
      <c r="X785" s="59">
        <f t="shared" si="85"/>
        <v>4.4265810879999998</v>
      </c>
      <c r="Y785" s="59">
        <f t="shared" si="86"/>
        <v>4.065828842083814</v>
      </c>
      <c r="Z785" s="59">
        <f t="shared" si="87"/>
        <v>3.7344767540651924</v>
      </c>
      <c r="AA785" s="59">
        <f t="shared" si="88"/>
        <v>3.4301288048086018</v>
      </c>
      <c r="AB785" s="59">
        <f t="shared" si="89"/>
        <v>3.1505842430991051</v>
      </c>
      <c r="AC785" s="59">
        <f t="shared" si="90"/>
        <v>2.8938216719293823</v>
      </c>
      <c r="AD785" s="59">
        <f t="shared" si="91"/>
        <v>2.6579844317036234</v>
      </c>
    </row>
    <row r="786" spans="1:30" x14ac:dyDescent="0.25">
      <c r="A786" s="52" t="s">
        <v>1637</v>
      </c>
      <c r="B786" s="53">
        <v>41188</v>
      </c>
      <c r="C786" s="54">
        <v>4301351167</v>
      </c>
      <c r="D786" s="55">
        <v>83</v>
      </c>
      <c r="E786" s="55">
        <v>3002</v>
      </c>
      <c r="F786" s="55" t="s">
        <v>18</v>
      </c>
      <c r="G786" s="55" t="s">
        <v>32</v>
      </c>
      <c r="H786" s="55">
        <v>40.047699999999899</v>
      </c>
      <c r="I786" s="56">
        <v>-110.103399999999</v>
      </c>
      <c r="J786" s="54">
        <v>3002</v>
      </c>
      <c r="K786" s="55">
        <v>365</v>
      </c>
      <c r="L786" s="55">
        <v>730</v>
      </c>
      <c r="M786" s="55">
        <v>1095</v>
      </c>
      <c r="N786" s="55">
        <v>1460</v>
      </c>
      <c r="O786" s="55">
        <v>1825</v>
      </c>
      <c r="P786" s="55">
        <v>2190</v>
      </c>
      <c r="Q786" s="57">
        <v>2.3290384453705478E-4</v>
      </c>
      <c r="R786" s="58">
        <v>2757.3465709289203</v>
      </c>
      <c r="S786" s="58">
        <v>2532.6316163269407</v>
      </c>
      <c r="T786" s="58">
        <v>2326.230214092358</v>
      </c>
      <c r="U786" s="58">
        <v>2136.6498680942077</v>
      </c>
      <c r="V786" s="58">
        <v>1962.5197158778458</v>
      </c>
      <c r="W786" s="60">
        <v>1802.5806159081203</v>
      </c>
      <c r="X786" s="59">
        <f t="shared" si="85"/>
        <v>4.4265810879999998</v>
      </c>
      <c r="Y786" s="59">
        <f t="shared" si="86"/>
        <v>4.065828842083814</v>
      </c>
      <c r="Z786" s="59">
        <f t="shared" si="87"/>
        <v>3.7344767540651924</v>
      </c>
      <c r="AA786" s="59">
        <f t="shared" si="88"/>
        <v>3.4301288048086018</v>
      </c>
      <c r="AB786" s="59">
        <f t="shared" si="89"/>
        <v>3.1505842430991051</v>
      </c>
      <c r="AC786" s="59">
        <f t="shared" si="90"/>
        <v>2.8938216719293823</v>
      </c>
      <c r="AD786" s="59">
        <f t="shared" si="91"/>
        <v>2.6579844317036234</v>
      </c>
    </row>
    <row r="787" spans="1:30" x14ac:dyDescent="0.25">
      <c r="A787" s="52" t="s">
        <v>1255</v>
      </c>
      <c r="B787" s="53">
        <v>40653</v>
      </c>
      <c r="C787" s="54">
        <v>4301350250</v>
      </c>
      <c r="D787" s="55">
        <v>286</v>
      </c>
      <c r="E787" s="55">
        <v>3007</v>
      </c>
      <c r="F787" s="55" t="s">
        <v>18</v>
      </c>
      <c r="G787" s="55" t="s">
        <v>32</v>
      </c>
      <c r="H787" s="55">
        <v>40.057989999999897</v>
      </c>
      <c r="I787" s="56">
        <v>-110.070179999999</v>
      </c>
      <c r="J787" s="54">
        <v>3007</v>
      </c>
      <c r="K787" s="55">
        <v>365</v>
      </c>
      <c r="L787" s="55">
        <v>730</v>
      </c>
      <c r="M787" s="55">
        <v>1095</v>
      </c>
      <c r="N787" s="55">
        <v>1460</v>
      </c>
      <c r="O787" s="55">
        <v>1825</v>
      </c>
      <c r="P787" s="55">
        <v>2190</v>
      </c>
      <c r="Q787" s="57">
        <v>2.3290384453705478E-4</v>
      </c>
      <c r="R787" s="58">
        <v>2761.939086869841</v>
      </c>
      <c r="S787" s="58">
        <v>2536.8498568604632</v>
      </c>
      <c r="T787" s="58">
        <v>2330.1046814709262</v>
      </c>
      <c r="U787" s="58">
        <v>2140.2085787339383</v>
      </c>
      <c r="V787" s="58">
        <v>1965.7884029462632</v>
      </c>
      <c r="W787" s="60">
        <v>1805.5829154016383</v>
      </c>
      <c r="X787" s="59">
        <f t="shared" si="85"/>
        <v>4.4339538080000001</v>
      </c>
      <c r="Y787" s="59">
        <f t="shared" si="86"/>
        <v>4.0726007089094027</v>
      </c>
      <c r="Z787" s="59">
        <f t="shared" si="87"/>
        <v>3.7406967353344549</v>
      </c>
      <c r="AA787" s="59">
        <f t="shared" si="88"/>
        <v>3.4358418774348651</v>
      </c>
      <c r="AB787" s="59">
        <f t="shared" si="89"/>
        <v>3.1558317185206564</v>
      </c>
      <c r="AC787" s="59">
        <f t="shared" si="90"/>
        <v>2.8986414948339947</v>
      </c>
      <c r="AD787" s="59">
        <f t="shared" si="91"/>
        <v>2.6624114544079931</v>
      </c>
    </row>
    <row r="788" spans="1:30" x14ac:dyDescent="0.25">
      <c r="A788" s="52" t="s">
        <v>273</v>
      </c>
      <c r="B788" s="53">
        <v>35299</v>
      </c>
      <c r="C788" s="54">
        <v>4301331645</v>
      </c>
      <c r="D788" s="55">
        <v>311</v>
      </c>
      <c r="E788" s="55">
        <v>3008</v>
      </c>
      <c r="F788" s="55" t="s">
        <v>18</v>
      </c>
      <c r="G788" s="55" t="s">
        <v>32</v>
      </c>
      <c r="H788" s="55">
        <v>40.061709999999898</v>
      </c>
      <c r="I788" s="56">
        <v>-110.15501</v>
      </c>
      <c r="J788" s="54">
        <v>3008</v>
      </c>
      <c r="K788" s="55">
        <v>365</v>
      </c>
      <c r="L788" s="55">
        <v>730</v>
      </c>
      <c r="M788" s="55">
        <v>1095</v>
      </c>
      <c r="N788" s="55">
        <v>1460</v>
      </c>
      <c r="O788" s="55">
        <v>1825</v>
      </c>
      <c r="P788" s="55">
        <v>2190</v>
      </c>
      <c r="Q788" s="57">
        <v>2.3290384453705478E-4</v>
      </c>
      <c r="R788" s="58">
        <v>2762.8575900580254</v>
      </c>
      <c r="S788" s="58">
        <v>2537.6935049671674</v>
      </c>
      <c r="T788" s="58">
        <v>2330.8795749466399</v>
      </c>
      <c r="U788" s="58">
        <v>2140.9203208618842</v>
      </c>
      <c r="V788" s="58">
        <v>1966.4421403599467</v>
      </c>
      <c r="W788" s="60">
        <v>1806.1833753003418</v>
      </c>
      <c r="X788" s="59">
        <f t="shared" si="85"/>
        <v>4.4354283519999997</v>
      </c>
      <c r="Y788" s="59">
        <f t="shared" si="86"/>
        <v>4.0739550822745212</v>
      </c>
      <c r="Z788" s="59">
        <f t="shared" si="87"/>
        <v>3.7419407315883069</v>
      </c>
      <c r="AA788" s="59">
        <f t="shared" si="88"/>
        <v>3.4369844919601178</v>
      </c>
      <c r="AB788" s="59">
        <f t="shared" si="89"/>
        <v>3.156881213604966</v>
      </c>
      <c r="AC788" s="59">
        <f t="shared" si="90"/>
        <v>2.899605459414917</v>
      </c>
      <c r="AD788" s="59">
        <f t="shared" si="91"/>
        <v>2.663296858948867</v>
      </c>
    </row>
    <row r="789" spans="1:30" x14ac:dyDescent="0.25">
      <c r="A789" s="52" t="s">
        <v>800</v>
      </c>
      <c r="B789" s="53">
        <v>39989</v>
      </c>
      <c r="C789" s="54">
        <v>4301333150</v>
      </c>
      <c r="D789" s="55">
        <v>366</v>
      </c>
      <c r="E789" s="55">
        <v>3012</v>
      </c>
      <c r="F789" s="55" t="s">
        <v>18</v>
      </c>
      <c r="G789" s="55" t="s">
        <v>32</v>
      </c>
      <c r="H789" s="55">
        <v>40.037329999999898</v>
      </c>
      <c r="I789" s="56">
        <v>-110.5762</v>
      </c>
      <c r="J789" s="54">
        <v>3012</v>
      </c>
      <c r="K789" s="55">
        <v>365</v>
      </c>
      <c r="L789" s="55">
        <v>730</v>
      </c>
      <c r="M789" s="55">
        <v>1095</v>
      </c>
      <c r="N789" s="55">
        <v>1460</v>
      </c>
      <c r="O789" s="55">
        <v>1825</v>
      </c>
      <c r="P789" s="55">
        <v>2190</v>
      </c>
      <c r="Q789" s="57">
        <v>2.3290384453705478E-4</v>
      </c>
      <c r="R789" s="58">
        <v>2766.5316028107623</v>
      </c>
      <c r="S789" s="58">
        <v>2541.0680973939857</v>
      </c>
      <c r="T789" s="58">
        <v>2333.9791488494943</v>
      </c>
      <c r="U789" s="58">
        <v>2143.7672893736685</v>
      </c>
      <c r="V789" s="58">
        <v>1969.0570900146806</v>
      </c>
      <c r="W789" s="60">
        <v>1808.585214895156</v>
      </c>
      <c r="X789" s="59">
        <f t="shared" si="85"/>
        <v>4.4413265279999994</v>
      </c>
      <c r="Y789" s="59">
        <f t="shared" si="86"/>
        <v>4.0793725757349923</v>
      </c>
      <c r="Z789" s="59">
        <f t="shared" si="87"/>
        <v>3.7469167166037169</v>
      </c>
      <c r="AA789" s="59">
        <f t="shared" si="88"/>
        <v>3.4415549500611284</v>
      </c>
      <c r="AB789" s="59">
        <f t="shared" si="89"/>
        <v>3.1610791939422067</v>
      </c>
      <c r="AC789" s="59">
        <f t="shared" si="90"/>
        <v>2.9034613177386071</v>
      </c>
      <c r="AD789" s="59">
        <f t="shared" si="91"/>
        <v>2.6668384771123628</v>
      </c>
    </row>
    <row r="790" spans="1:30" x14ac:dyDescent="0.25">
      <c r="A790" s="52" t="s">
        <v>48</v>
      </c>
      <c r="B790" s="53">
        <v>26393</v>
      </c>
      <c r="C790" s="54">
        <v>4301330084</v>
      </c>
      <c r="D790" s="55">
        <v>361</v>
      </c>
      <c r="E790" s="55">
        <v>3013</v>
      </c>
      <c r="F790" s="55" t="s">
        <v>18</v>
      </c>
      <c r="G790" s="55" t="s">
        <v>32</v>
      </c>
      <c r="H790" s="55">
        <v>40.381079999999898</v>
      </c>
      <c r="I790" s="56">
        <v>-110.05880000000001</v>
      </c>
      <c r="J790" s="54">
        <v>3013</v>
      </c>
      <c r="K790" s="55">
        <v>365</v>
      </c>
      <c r="L790" s="55">
        <v>730</v>
      </c>
      <c r="M790" s="55">
        <v>1095</v>
      </c>
      <c r="N790" s="55">
        <v>1460</v>
      </c>
      <c r="O790" s="55">
        <v>1825</v>
      </c>
      <c r="P790" s="55">
        <v>2190</v>
      </c>
      <c r="Q790" s="57">
        <v>2.3290384453705478E-4</v>
      </c>
      <c r="R790" s="58">
        <v>2767.4501059989461</v>
      </c>
      <c r="S790" s="58">
        <v>2541.9117455006904</v>
      </c>
      <c r="T790" s="58">
        <v>2334.754042325208</v>
      </c>
      <c r="U790" s="58">
        <v>2144.4790315016148</v>
      </c>
      <c r="V790" s="58">
        <v>1969.7108274283642</v>
      </c>
      <c r="W790" s="60">
        <v>1809.1856747938596</v>
      </c>
      <c r="X790" s="59">
        <f t="shared" si="85"/>
        <v>4.442801072</v>
      </c>
      <c r="Y790" s="59">
        <f t="shared" si="86"/>
        <v>4.0807269491001099</v>
      </c>
      <c r="Z790" s="59">
        <f t="shared" si="87"/>
        <v>3.7481607128575698</v>
      </c>
      <c r="AA790" s="59">
        <f t="shared" si="88"/>
        <v>3.4426975645863815</v>
      </c>
      <c r="AB790" s="59">
        <f t="shared" si="89"/>
        <v>3.1621286890265172</v>
      </c>
      <c r="AC790" s="59">
        <f t="shared" si="90"/>
        <v>2.9044252823195298</v>
      </c>
      <c r="AD790" s="59">
        <f t="shared" si="91"/>
        <v>2.6677238816532367</v>
      </c>
    </row>
    <row r="791" spans="1:30" x14ac:dyDescent="0.25">
      <c r="A791" s="52" t="s">
        <v>1385</v>
      </c>
      <c r="B791" s="53">
        <v>40843</v>
      </c>
      <c r="C791" s="54">
        <v>4304751585</v>
      </c>
      <c r="D791" s="55">
        <v>260</v>
      </c>
      <c r="E791" s="55">
        <v>3025</v>
      </c>
      <c r="F791" s="55" t="s">
        <v>18</v>
      </c>
      <c r="G791" s="55" t="s">
        <v>19</v>
      </c>
      <c r="H791" s="55">
        <v>40.176850000000002</v>
      </c>
      <c r="I791" s="56">
        <v>-109.819239999999</v>
      </c>
      <c r="J791" s="54">
        <v>3025</v>
      </c>
      <c r="K791" s="55">
        <v>365</v>
      </c>
      <c r="L791" s="55">
        <v>730</v>
      </c>
      <c r="M791" s="55">
        <v>1095</v>
      </c>
      <c r="N791" s="55">
        <v>1460</v>
      </c>
      <c r="O791" s="55">
        <v>1825</v>
      </c>
      <c r="P791" s="55">
        <v>2190</v>
      </c>
      <c r="Q791" s="57">
        <v>2.3290384453705478E-4</v>
      </c>
      <c r="R791" s="58">
        <v>2778.4721442571563</v>
      </c>
      <c r="S791" s="58">
        <v>2552.0355227811442</v>
      </c>
      <c r="T791" s="58">
        <v>2344.0527640337718</v>
      </c>
      <c r="U791" s="58">
        <v>2153.0199370369683</v>
      </c>
      <c r="V791" s="58">
        <v>1977.5556763925661</v>
      </c>
      <c r="W791" s="60">
        <v>1816.3911935783026</v>
      </c>
      <c r="X791" s="59">
        <f t="shared" si="85"/>
        <v>4.4604955999999998</v>
      </c>
      <c r="Y791" s="59">
        <f t="shared" si="86"/>
        <v>4.0969794294815243</v>
      </c>
      <c r="Z791" s="59">
        <f t="shared" si="87"/>
        <v>3.7630886679037991</v>
      </c>
      <c r="AA791" s="59">
        <f t="shared" si="88"/>
        <v>3.4564089388894139</v>
      </c>
      <c r="AB791" s="59">
        <f t="shared" si="89"/>
        <v>3.1747226300382394</v>
      </c>
      <c r="AC791" s="59">
        <f t="shared" si="90"/>
        <v>2.9159928572906</v>
      </c>
      <c r="AD791" s="59">
        <f t="shared" si="91"/>
        <v>2.6783487361437244</v>
      </c>
    </row>
    <row r="792" spans="1:30" x14ac:dyDescent="0.25">
      <c r="A792" s="52" t="s">
        <v>1682</v>
      </c>
      <c r="B792" s="53">
        <v>41264</v>
      </c>
      <c r="C792" s="54">
        <v>4304752131</v>
      </c>
      <c r="D792" s="55">
        <v>31</v>
      </c>
      <c r="E792" s="55">
        <v>3025</v>
      </c>
      <c r="F792" s="55" t="s">
        <v>18</v>
      </c>
      <c r="G792" s="55" t="s">
        <v>19</v>
      </c>
      <c r="H792" s="55">
        <v>40.194879999999898</v>
      </c>
      <c r="I792" s="56">
        <v>-109.885369999999</v>
      </c>
      <c r="J792" s="54">
        <v>3025</v>
      </c>
      <c r="K792" s="55">
        <v>365</v>
      </c>
      <c r="L792" s="55">
        <v>730</v>
      </c>
      <c r="M792" s="55">
        <v>1095</v>
      </c>
      <c r="N792" s="55">
        <v>1460</v>
      </c>
      <c r="O792" s="55">
        <v>1825</v>
      </c>
      <c r="P792" s="55">
        <v>2190</v>
      </c>
      <c r="Q792" s="57">
        <v>2.3290384453705478E-4</v>
      </c>
      <c r="R792" s="58">
        <v>2778.4721442571563</v>
      </c>
      <c r="S792" s="58">
        <v>2552.0355227811442</v>
      </c>
      <c r="T792" s="58">
        <v>2344.0527640337718</v>
      </c>
      <c r="U792" s="58">
        <v>2153.0199370369683</v>
      </c>
      <c r="V792" s="58">
        <v>1977.5556763925661</v>
      </c>
      <c r="W792" s="60">
        <v>1816.3911935783026</v>
      </c>
      <c r="X792" s="59">
        <f t="shared" si="85"/>
        <v>4.4604955999999998</v>
      </c>
      <c r="Y792" s="59">
        <f t="shared" si="86"/>
        <v>4.0969794294815243</v>
      </c>
      <c r="Z792" s="59">
        <f t="shared" si="87"/>
        <v>3.7630886679037991</v>
      </c>
      <c r="AA792" s="59">
        <f t="shared" si="88"/>
        <v>3.4564089388894139</v>
      </c>
      <c r="AB792" s="59">
        <f t="shared" si="89"/>
        <v>3.1747226300382394</v>
      </c>
      <c r="AC792" s="59">
        <f t="shared" si="90"/>
        <v>2.9159928572906</v>
      </c>
      <c r="AD792" s="59">
        <f t="shared" si="91"/>
        <v>2.6783487361437244</v>
      </c>
    </row>
    <row r="793" spans="1:30" x14ac:dyDescent="0.25">
      <c r="A793" s="52" t="s">
        <v>408</v>
      </c>
      <c r="B793" s="53">
        <v>38588</v>
      </c>
      <c r="C793" s="54">
        <v>4301332735</v>
      </c>
      <c r="D793" s="55">
        <v>365</v>
      </c>
      <c r="E793" s="55">
        <v>3035</v>
      </c>
      <c r="F793" s="55" t="s">
        <v>18</v>
      </c>
      <c r="G793" s="55" t="s">
        <v>32</v>
      </c>
      <c r="H793" s="55">
        <v>40.021569999999898</v>
      </c>
      <c r="I793" s="56">
        <v>-110.196969999999</v>
      </c>
      <c r="J793" s="54">
        <v>3035</v>
      </c>
      <c r="K793" s="55">
        <v>365</v>
      </c>
      <c r="L793" s="55">
        <v>730</v>
      </c>
      <c r="M793" s="55">
        <v>1095</v>
      </c>
      <c r="N793" s="55">
        <v>1460</v>
      </c>
      <c r="O793" s="55">
        <v>1825</v>
      </c>
      <c r="P793" s="55">
        <v>2190</v>
      </c>
      <c r="Q793" s="57">
        <v>2.3290384453705478E-4</v>
      </c>
      <c r="R793" s="58">
        <v>2787.6571761389982</v>
      </c>
      <c r="S793" s="58">
        <v>2560.4720038481896</v>
      </c>
      <c r="T793" s="58">
        <v>2351.8016987909082</v>
      </c>
      <c r="U793" s="58">
        <v>2160.1373583164291</v>
      </c>
      <c r="V793" s="58">
        <v>1984.0930505294009</v>
      </c>
      <c r="W793" s="60">
        <v>1822.3957925653383</v>
      </c>
      <c r="X793" s="59">
        <f t="shared" si="85"/>
        <v>4.4752410400000002</v>
      </c>
      <c r="Y793" s="59">
        <f t="shared" si="86"/>
        <v>4.1105231631327026</v>
      </c>
      <c r="Z793" s="59">
        <f t="shared" si="87"/>
        <v>3.7755286304423246</v>
      </c>
      <c r="AA793" s="59">
        <f t="shared" si="88"/>
        <v>3.467835084141941</v>
      </c>
      <c r="AB793" s="59">
        <f t="shared" si="89"/>
        <v>3.1852175808813405</v>
      </c>
      <c r="AC793" s="59">
        <f t="shared" si="90"/>
        <v>2.9256325030998247</v>
      </c>
      <c r="AD793" s="59">
        <f t="shared" si="91"/>
        <v>2.6872027815524642</v>
      </c>
    </row>
    <row r="794" spans="1:30" x14ac:dyDescent="0.25">
      <c r="A794" s="52" t="s">
        <v>55</v>
      </c>
      <c r="B794" s="53">
        <v>26564</v>
      </c>
      <c r="C794" s="54">
        <v>4301330123</v>
      </c>
      <c r="D794" s="55">
        <v>354</v>
      </c>
      <c r="E794" s="55">
        <v>3036</v>
      </c>
      <c r="F794" s="55" t="s">
        <v>18</v>
      </c>
      <c r="G794" s="55" t="s">
        <v>32</v>
      </c>
      <c r="H794" s="55">
        <v>40.394910000000003</v>
      </c>
      <c r="I794" s="56">
        <v>-110.11413</v>
      </c>
      <c r="J794" s="54">
        <v>3036</v>
      </c>
      <c r="K794" s="55">
        <v>365</v>
      </c>
      <c r="L794" s="55">
        <v>730</v>
      </c>
      <c r="M794" s="55">
        <v>1095</v>
      </c>
      <c r="N794" s="55">
        <v>1460</v>
      </c>
      <c r="O794" s="55">
        <v>1825</v>
      </c>
      <c r="P794" s="55">
        <v>2190</v>
      </c>
      <c r="Q794" s="57">
        <v>2.3290384453705478E-4</v>
      </c>
      <c r="R794" s="58">
        <v>2788.5756793271826</v>
      </c>
      <c r="S794" s="58">
        <v>2561.3156519548938</v>
      </c>
      <c r="T794" s="58">
        <v>2352.5765922666219</v>
      </c>
      <c r="U794" s="58">
        <v>2160.8491004443754</v>
      </c>
      <c r="V794" s="58">
        <v>1984.7467879430844</v>
      </c>
      <c r="W794" s="60">
        <v>1822.9962524640418</v>
      </c>
      <c r="X794" s="59">
        <f t="shared" si="85"/>
        <v>4.4767155839999999</v>
      </c>
      <c r="Y794" s="59">
        <f t="shared" si="86"/>
        <v>4.1118775364978211</v>
      </c>
      <c r="Z794" s="59">
        <f t="shared" si="87"/>
        <v>3.776772626696177</v>
      </c>
      <c r="AA794" s="59">
        <f t="shared" si="88"/>
        <v>3.4689776986671936</v>
      </c>
      <c r="AB794" s="59">
        <f t="shared" si="89"/>
        <v>3.1862670759656511</v>
      </c>
      <c r="AC794" s="59">
        <f t="shared" si="90"/>
        <v>2.9265964676807474</v>
      </c>
      <c r="AD794" s="59">
        <f t="shared" si="91"/>
        <v>2.6880881860933381</v>
      </c>
    </row>
    <row r="795" spans="1:30" x14ac:dyDescent="0.25">
      <c r="A795" s="52" t="s">
        <v>320</v>
      </c>
      <c r="B795" s="53">
        <v>36831</v>
      </c>
      <c r="C795" s="54">
        <v>4301330419</v>
      </c>
      <c r="D795" s="55">
        <v>366</v>
      </c>
      <c r="E795" s="55">
        <v>3043</v>
      </c>
      <c r="F795" s="55" t="s">
        <v>18</v>
      </c>
      <c r="G795" s="55" t="s">
        <v>32</v>
      </c>
      <c r="H795" s="55">
        <v>40.179659999999899</v>
      </c>
      <c r="I795" s="56">
        <v>-110.53124</v>
      </c>
      <c r="J795" s="54">
        <v>3043</v>
      </c>
      <c r="K795" s="55">
        <v>365</v>
      </c>
      <c r="L795" s="55">
        <v>730</v>
      </c>
      <c r="M795" s="55">
        <v>1095</v>
      </c>
      <c r="N795" s="55">
        <v>1460</v>
      </c>
      <c r="O795" s="55">
        <v>1825</v>
      </c>
      <c r="P795" s="55">
        <v>2190</v>
      </c>
      <c r="Q795" s="57">
        <v>2.3290384453705478E-4</v>
      </c>
      <c r="R795" s="58">
        <v>2795.005201644472</v>
      </c>
      <c r="S795" s="58">
        <v>2567.2211887018257</v>
      </c>
      <c r="T795" s="58">
        <v>2358.0008465966171</v>
      </c>
      <c r="U795" s="58">
        <v>2165.8312953399977</v>
      </c>
      <c r="V795" s="58">
        <v>1989.3229498388689</v>
      </c>
      <c r="W795" s="60">
        <v>1827.1994717549669</v>
      </c>
      <c r="X795" s="59">
        <f t="shared" si="85"/>
        <v>4.4870373919999995</v>
      </c>
      <c r="Y795" s="59">
        <f t="shared" si="86"/>
        <v>4.1213581500536458</v>
      </c>
      <c r="Z795" s="59">
        <f t="shared" si="87"/>
        <v>3.7854806004731447</v>
      </c>
      <c r="AA795" s="59">
        <f t="shared" si="88"/>
        <v>3.4769760003439618</v>
      </c>
      <c r="AB795" s="59">
        <f t="shared" si="89"/>
        <v>3.1936135415558216</v>
      </c>
      <c r="AC795" s="59">
        <f t="shared" si="90"/>
        <v>2.9333442197472048</v>
      </c>
      <c r="AD795" s="59">
        <f t="shared" si="91"/>
        <v>2.6942860178794557</v>
      </c>
    </row>
    <row r="796" spans="1:30" x14ac:dyDescent="0.25">
      <c r="A796" s="52" t="s">
        <v>472</v>
      </c>
      <c r="B796" s="53">
        <v>38982</v>
      </c>
      <c r="C796" s="54">
        <v>4301332823</v>
      </c>
      <c r="D796" s="55">
        <v>345</v>
      </c>
      <c r="E796" s="55">
        <v>3048</v>
      </c>
      <c r="F796" s="55" t="s">
        <v>18</v>
      </c>
      <c r="G796" s="55" t="s">
        <v>32</v>
      </c>
      <c r="H796" s="55">
        <v>40.010440000000003</v>
      </c>
      <c r="I796" s="56">
        <v>-110.22036</v>
      </c>
      <c r="J796" s="54">
        <v>3048</v>
      </c>
      <c r="K796" s="55">
        <v>365</v>
      </c>
      <c r="L796" s="55">
        <v>730</v>
      </c>
      <c r="M796" s="55">
        <v>1095</v>
      </c>
      <c r="N796" s="55">
        <v>1460</v>
      </c>
      <c r="O796" s="55">
        <v>1825</v>
      </c>
      <c r="P796" s="55">
        <v>2190</v>
      </c>
      <c r="Q796" s="57">
        <v>2.3290384453705478E-4</v>
      </c>
      <c r="R796" s="58">
        <v>2799.5977175853927</v>
      </c>
      <c r="S796" s="58">
        <v>2571.4394292353481</v>
      </c>
      <c r="T796" s="58">
        <v>2361.8753139751857</v>
      </c>
      <c r="U796" s="58">
        <v>2169.3900059797284</v>
      </c>
      <c r="V796" s="58">
        <v>1992.5916369072863</v>
      </c>
      <c r="W796" s="60">
        <v>1830.2017712484846</v>
      </c>
      <c r="X796" s="59">
        <f t="shared" si="85"/>
        <v>4.4944101119999997</v>
      </c>
      <c r="Y796" s="59">
        <f t="shared" si="86"/>
        <v>4.1281300168792354</v>
      </c>
      <c r="Z796" s="59">
        <f t="shared" si="87"/>
        <v>3.7917005817424072</v>
      </c>
      <c r="AA796" s="59">
        <f t="shared" si="88"/>
        <v>3.482689072970226</v>
      </c>
      <c r="AB796" s="59">
        <f t="shared" si="89"/>
        <v>3.1988610169773724</v>
      </c>
      <c r="AC796" s="59">
        <f t="shared" si="90"/>
        <v>2.9381640426518176</v>
      </c>
      <c r="AD796" s="59">
        <f t="shared" si="91"/>
        <v>2.6987130405838253</v>
      </c>
    </row>
    <row r="797" spans="1:30" x14ac:dyDescent="0.25">
      <c r="A797" s="52" t="s">
        <v>82</v>
      </c>
      <c r="B797" s="53">
        <v>27333</v>
      </c>
      <c r="C797" s="54">
        <v>4301330293</v>
      </c>
      <c r="D797" s="55">
        <v>366</v>
      </c>
      <c r="E797" s="55">
        <v>3051</v>
      </c>
      <c r="F797" s="55" t="s">
        <v>18</v>
      </c>
      <c r="G797" s="55" t="s">
        <v>32</v>
      </c>
      <c r="H797" s="55">
        <v>40.339010000000002</v>
      </c>
      <c r="I797" s="56">
        <v>-110.41284</v>
      </c>
      <c r="J797" s="54">
        <v>3051</v>
      </c>
      <c r="K797" s="55">
        <v>365</v>
      </c>
      <c r="L797" s="55">
        <v>730</v>
      </c>
      <c r="M797" s="55">
        <v>1095</v>
      </c>
      <c r="N797" s="55">
        <v>1460</v>
      </c>
      <c r="O797" s="55">
        <v>1825</v>
      </c>
      <c r="P797" s="55">
        <v>2190</v>
      </c>
      <c r="Q797" s="57">
        <v>2.3290384453705478E-4</v>
      </c>
      <c r="R797" s="58">
        <v>2802.3532271499453</v>
      </c>
      <c r="S797" s="58">
        <v>2573.9703735554617</v>
      </c>
      <c r="T797" s="58">
        <v>2364.1999944023264</v>
      </c>
      <c r="U797" s="58">
        <v>2171.5252323635668</v>
      </c>
      <c r="V797" s="58">
        <v>1994.5528491483369</v>
      </c>
      <c r="W797" s="60">
        <v>1832.0031509445953</v>
      </c>
      <c r="X797" s="59">
        <f t="shared" si="85"/>
        <v>4.4988337439999997</v>
      </c>
      <c r="Y797" s="59">
        <f t="shared" si="86"/>
        <v>4.132193136974589</v>
      </c>
      <c r="Z797" s="59">
        <f t="shared" si="87"/>
        <v>3.7954325705039644</v>
      </c>
      <c r="AA797" s="59">
        <f t="shared" si="88"/>
        <v>3.486116916545984</v>
      </c>
      <c r="AB797" s="59">
        <f t="shared" si="89"/>
        <v>3.202009502230303</v>
      </c>
      <c r="AC797" s="59">
        <f t="shared" si="90"/>
        <v>2.9410559363945854</v>
      </c>
      <c r="AD797" s="59">
        <f t="shared" si="91"/>
        <v>2.7013692542064471</v>
      </c>
    </row>
    <row r="798" spans="1:30" x14ac:dyDescent="0.25">
      <c r="A798" s="52" t="s">
        <v>523</v>
      </c>
      <c r="B798" s="53">
        <v>39169</v>
      </c>
      <c r="C798" s="54">
        <v>4301333056</v>
      </c>
      <c r="D798" s="55">
        <v>265</v>
      </c>
      <c r="E798" s="55">
        <v>3059</v>
      </c>
      <c r="F798" s="55" t="s">
        <v>18</v>
      </c>
      <c r="G798" s="55" t="s">
        <v>32</v>
      </c>
      <c r="H798" s="55">
        <v>40.0471</v>
      </c>
      <c r="I798" s="56">
        <v>-110.14165</v>
      </c>
      <c r="J798" s="54">
        <v>3059</v>
      </c>
      <c r="K798" s="55">
        <v>365</v>
      </c>
      <c r="L798" s="55">
        <v>730</v>
      </c>
      <c r="M798" s="55">
        <v>1095</v>
      </c>
      <c r="N798" s="55">
        <v>1460</v>
      </c>
      <c r="O798" s="55">
        <v>1825</v>
      </c>
      <c r="P798" s="55">
        <v>2190</v>
      </c>
      <c r="Q798" s="57">
        <v>2.3290384453705478E-4</v>
      </c>
      <c r="R798" s="58">
        <v>2809.7012526554186</v>
      </c>
      <c r="S798" s="58">
        <v>2580.7195584090978</v>
      </c>
      <c r="T798" s="58">
        <v>2370.3991422080358</v>
      </c>
      <c r="U798" s="58">
        <v>2177.2191693871355</v>
      </c>
      <c r="V798" s="58">
        <v>1999.7827484578049</v>
      </c>
      <c r="W798" s="60">
        <v>1836.8068301342239</v>
      </c>
      <c r="X798" s="59">
        <f t="shared" si="85"/>
        <v>4.5106300959999999</v>
      </c>
      <c r="Y798" s="59">
        <f t="shared" si="86"/>
        <v>4.1430281238955313</v>
      </c>
      <c r="Z798" s="59">
        <f t="shared" si="87"/>
        <v>3.8053845405347846</v>
      </c>
      <c r="AA798" s="59">
        <f t="shared" si="88"/>
        <v>3.4952578327480057</v>
      </c>
      <c r="AB798" s="59">
        <f t="shared" si="89"/>
        <v>3.210405462904784</v>
      </c>
      <c r="AC798" s="59">
        <f t="shared" si="90"/>
        <v>2.9487676530419655</v>
      </c>
      <c r="AD798" s="59">
        <f t="shared" si="91"/>
        <v>2.7084524905334391</v>
      </c>
    </row>
    <row r="799" spans="1:30" x14ac:dyDescent="0.25">
      <c r="A799" s="52" t="s">
        <v>124</v>
      </c>
      <c r="B799" s="53">
        <v>30210</v>
      </c>
      <c r="C799" s="54">
        <v>4301330629</v>
      </c>
      <c r="D799" s="55">
        <v>366</v>
      </c>
      <c r="E799" s="55">
        <v>3064</v>
      </c>
      <c r="F799" s="55" t="s">
        <v>18</v>
      </c>
      <c r="G799" s="55" t="s">
        <v>32</v>
      </c>
      <c r="H799" s="55">
        <v>40.297820000000002</v>
      </c>
      <c r="I799" s="56">
        <v>-110.17519</v>
      </c>
      <c r="J799" s="54">
        <v>3064</v>
      </c>
      <c r="K799" s="55">
        <v>365</v>
      </c>
      <c r="L799" s="55">
        <v>730</v>
      </c>
      <c r="M799" s="55">
        <v>1095</v>
      </c>
      <c r="N799" s="55">
        <v>1460</v>
      </c>
      <c r="O799" s="55">
        <v>1825</v>
      </c>
      <c r="P799" s="55">
        <v>2190</v>
      </c>
      <c r="Q799" s="57">
        <v>2.3290384453705478E-4</v>
      </c>
      <c r="R799" s="58">
        <v>2814.2937685963398</v>
      </c>
      <c r="S799" s="58">
        <v>2584.9377989426202</v>
      </c>
      <c r="T799" s="58">
        <v>2374.2736095866039</v>
      </c>
      <c r="U799" s="58">
        <v>2180.7778800268661</v>
      </c>
      <c r="V799" s="58">
        <v>2003.0514355262223</v>
      </c>
      <c r="W799" s="60">
        <v>1839.8091296277419</v>
      </c>
      <c r="X799" s="59">
        <f t="shared" si="85"/>
        <v>4.5180028160000001</v>
      </c>
      <c r="Y799" s="59">
        <f t="shared" si="86"/>
        <v>4.1497999907211209</v>
      </c>
      <c r="Z799" s="59">
        <f t="shared" si="87"/>
        <v>3.8116045218040471</v>
      </c>
      <c r="AA799" s="59">
        <f t="shared" si="88"/>
        <v>3.500970905374269</v>
      </c>
      <c r="AB799" s="59">
        <f t="shared" si="89"/>
        <v>3.2156529383263353</v>
      </c>
      <c r="AC799" s="59">
        <f t="shared" si="90"/>
        <v>2.9535874759465779</v>
      </c>
      <c r="AD799" s="59">
        <f t="shared" si="91"/>
        <v>2.7128795132378087</v>
      </c>
    </row>
    <row r="800" spans="1:30" x14ac:dyDescent="0.25">
      <c r="A800" s="52" t="s">
        <v>94</v>
      </c>
      <c r="B800" s="53">
        <v>27687</v>
      </c>
      <c r="C800" s="54">
        <v>4301330017</v>
      </c>
      <c r="D800" s="55">
        <v>366</v>
      </c>
      <c r="E800" s="55">
        <v>3073</v>
      </c>
      <c r="F800" s="55" t="s">
        <v>18</v>
      </c>
      <c r="G800" s="55" t="s">
        <v>32</v>
      </c>
      <c r="H800" s="55">
        <v>40.426670000000001</v>
      </c>
      <c r="I800" s="56">
        <v>-110.11766</v>
      </c>
      <c r="J800" s="54">
        <v>3073</v>
      </c>
      <c r="K800" s="55">
        <v>365</v>
      </c>
      <c r="L800" s="55">
        <v>730</v>
      </c>
      <c r="M800" s="55">
        <v>1095</v>
      </c>
      <c r="N800" s="55">
        <v>1460</v>
      </c>
      <c r="O800" s="55">
        <v>1825</v>
      </c>
      <c r="P800" s="55">
        <v>2190</v>
      </c>
      <c r="Q800" s="57">
        <v>2.3290384453705478E-4</v>
      </c>
      <c r="R800" s="58">
        <v>2822.5602972899974</v>
      </c>
      <c r="S800" s="58">
        <v>2592.530631902961</v>
      </c>
      <c r="T800" s="58">
        <v>2381.2476508680265</v>
      </c>
      <c r="U800" s="58">
        <v>2187.1835591783811</v>
      </c>
      <c r="V800" s="58">
        <v>2008.9350722493737</v>
      </c>
      <c r="W800" s="60">
        <v>1845.213268716074</v>
      </c>
      <c r="X800" s="59">
        <f t="shared" si="85"/>
        <v>4.531273712</v>
      </c>
      <c r="Y800" s="59">
        <f t="shared" si="86"/>
        <v>4.1619893510071817</v>
      </c>
      <c r="Z800" s="59">
        <f t="shared" si="87"/>
        <v>3.8228004880887196</v>
      </c>
      <c r="AA800" s="59">
        <f t="shared" si="88"/>
        <v>3.511254436101543</v>
      </c>
      <c r="AB800" s="59">
        <f t="shared" si="89"/>
        <v>3.2250983940851268</v>
      </c>
      <c r="AC800" s="59">
        <f t="shared" si="90"/>
        <v>2.9622631571748803</v>
      </c>
      <c r="AD800" s="59">
        <f t="shared" si="91"/>
        <v>2.7208481541056746</v>
      </c>
    </row>
    <row r="801" spans="1:30" x14ac:dyDescent="0.25">
      <c r="A801" s="52" t="s">
        <v>413</v>
      </c>
      <c r="B801" s="53">
        <v>38624</v>
      </c>
      <c r="C801" s="54">
        <v>4301332643</v>
      </c>
      <c r="D801" s="55">
        <v>359</v>
      </c>
      <c r="E801" s="55">
        <v>3075</v>
      </c>
      <c r="F801" s="55" t="s">
        <v>18</v>
      </c>
      <c r="G801" s="55" t="s">
        <v>32</v>
      </c>
      <c r="H801" s="55">
        <v>40.021180000000001</v>
      </c>
      <c r="I801" s="56">
        <v>-110.21527</v>
      </c>
      <c r="J801" s="54">
        <v>3075</v>
      </c>
      <c r="K801" s="55">
        <v>365</v>
      </c>
      <c r="L801" s="55">
        <v>730</v>
      </c>
      <c r="M801" s="55">
        <v>1095</v>
      </c>
      <c r="N801" s="55">
        <v>1460</v>
      </c>
      <c r="O801" s="55">
        <v>1825</v>
      </c>
      <c r="P801" s="55">
        <v>2190</v>
      </c>
      <c r="Q801" s="57">
        <v>2.3290384453705478E-4</v>
      </c>
      <c r="R801" s="58">
        <v>2824.3973036663656</v>
      </c>
      <c r="S801" s="58">
        <v>2594.2179281163699</v>
      </c>
      <c r="T801" s="58">
        <v>2382.797437819454</v>
      </c>
      <c r="U801" s="58">
        <v>2188.6070434342732</v>
      </c>
      <c r="V801" s="58">
        <v>2010.2425470767407</v>
      </c>
      <c r="W801" s="60">
        <v>1846.4141885134811</v>
      </c>
      <c r="X801" s="59">
        <f t="shared" si="85"/>
        <v>4.5342228000000002</v>
      </c>
      <c r="Y801" s="59">
        <f t="shared" si="86"/>
        <v>4.1646980977374168</v>
      </c>
      <c r="Z801" s="59">
        <f t="shared" si="87"/>
        <v>3.8252884805964245</v>
      </c>
      <c r="AA801" s="59">
        <f t="shared" si="88"/>
        <v>3.5135396651520487</v>
      </c>
      <c r="AB801" s="59">
        <f t="shared" si="89"/>
        <v>3.2271973842537469</v>
      </c>
      <c r="AC801" s="59">
        <f t="shared" si="90"/>
        <v>2.9641910863367253</v>
      </c>
      <c r="AD801" s="59">
        <f t="shared" si="91"/>
        <v>2.7226189631874225</v>
      </c>
    </row>
    <row r="802" spans="1:30" x14ac:dyDescent="0.25">
      <c r="A802" s="52" t="s">
        <v>811</v>
      </c>
      <c r="B802" s="53">
        <v>40009</v>
      </c>
      <c r="C802" s="54">
        <v>4301333977</v>
      </c>
      <c r="D802" s="55">
        <v>355</v>
      </c>
      <c r="E802" s="55">
        <v>3093</v>
      </c>
      <c r="F802" s="55" t="s">
        <v>18</v>
      </c>
      <c r="G802" s="55" t="s">
        <v>32</v>
      </c>
      <c r="H802" s="55">
        <v>40.06897</v>
      </c>
      <c r="I802" s="56">
        <v>-110.117279999999</v>
      </c>
      <c r="J802" s="54">
        <v>3093</v>
      </c>
      <c r="K802" s="55">
        <v>365</v>
      </c>
      <c r="L802" s="55">
        <v>730</v>
      </c>
      <c r="M802" s="55">
        <v>1095</v>
      </c>
      <c r="N802" s="55">
        <v>1460</v>
      </c>
      <c r="O802" s="55">
        <v>1825</v>
      </c>
      <c r="P802" s="55">
        <v>2190</v>
      </c>
      <c r="Q802" s="57">
        <v>2.3290384453705478E-4</v>
      </c>
      <c r="R802" s="58">
        <v>2840.9303610536808</v>
      </c>
      <c r="S802" s="58">
        <v>2609.4035940370509</v>
      </c>
      <c r="T802" s="58">
        <v>2396.7455203822992</v>
      </c>
      <c r="U802" s="58">
        <v>2201.4184017373032</v>
      </c>
      <c r="V802" s="58">
        <v>2022.0098205230436</v>
      </c>
      <c r="W802" s="60">
        <v>1857.2224666901454</v>
      </c>
      <c r="X802" s="59">
        <f t="shared" si="85"/>
        <v>4.560764592</v>
      </c>
      <c r="Y802" s="59">
        <f t="shared" si="86"/>
        <v>4.1890768183095384</v>
      </c>
      <c r="Z802" s="59">
        <f t="shared" si="87"/>
        <v>3.8476804131657691</v>
      </c>
      <c r="AA802" s="59">
        <f t="shared" si="88"/>
        <v>3.5341067266065971</v>
      </c>
      <c r="AB802" s="59">
        <f t="shared" si="89"/>
        <v>3.24608829577133</v>
      </c>
      <c r="AC802" s="59">
        <f t="shared" si="90"/>
        <v>2.9815424487933306</v>
      </c>
      <c r="AD802" s="59">
        <f t="shared" si="91"/>
        <v>2.7385562449231537</v>
      </c>
    </row>
    <row r="803" spans="1:30" x14ac:dyDescent="0.25">
      <c r="A803" s="52" t="s">
        <v>731</v>
      </c>
      <c r="B803" s="53">
        <v>39763</v>
      </c>
      <c r="C803" s="54">
        <v>4304740026</v>
      </c>
      <c r="D803" s="55">
        <v>355</v>
      </c>
      <c r="E803" s="55">
        <v>3096</v>
      </c>
      <c r="F803" s="55" t="s">
        <v>18</v>
      </c>
      <c r="G803" s="55" t="s">
        <v>19</v>
      </c>
      <c r="H803" s="55">
        <v>40.183990000000001</v>
      </c>
      <c r="I803" s="56">
        <v>-109.80963</v>
      </c>
      <c r="J803" s="54">
        <v>3096</v>
      </c>
      <c r="K803" s="55">
        <v>365</v>
      </c>
      <c r="L803" s="55">
        <v>730</v>
      </c>
      <c r="M803" s="55">
        <v>1095</v>
      </c>
      <c r="N803" s="55">
        <v>1460</v>
      </c>
      <c r="O803" s="55">
        <v>1825</v>
      </c>
      <c r="P803" s="55">
        <v>2190</v>
      </c>
      <c r="Q803" s="57">
        <v>2.3290384453705478E-4</v>
      </c>
      <c r="R803" s="58">
        <v>2843.6858706182334</v>
      </c>
      <c r="S803" s="58">
        <v>2611.9345383571645</v>
      </c>
      <c r="T803" s="58">
        <v>2399.0702008094404</v>
      </c>
      <c r="U803" s="58">
        <v>2203.5536281211416</v>
      </c>
      <c r="V803" s="58">
        <v>2023.9710327640942</v>
      </c>
      <c r="W803" s="60">
        <v>1859.0238463862561</v>
      </c>
      <c r="X803" s="59">
        <f t="shared" si="85"/>
        <v>4.5651882239999999</v>
      </c>
      <c r="Y803" s="59">
        <f t="shared" si="86"/>
        <v>4.193139938404892</v>
      </c>
      <c r="Z803" s="59">
        <f t="shared" si="87"/>
        <v>3.8514124019273264</v>
      </c>
      <c r="AA803" s="59">
        <f t="shared" si="88"/>
        <v>3.5375345701823555</v>
      </c>
      <c r="AB803" s="59">
        <f t="shared" si="89"/>
        <v>3.2492367810242606</v>
      </c>
      <c r="AC803" s="59">
        <f t="shared" si="90"/>
        <v>2.9844343425360984</v>
      </c>
      <c r="AD803" s="59">
        <f t="shared" si="91"/>
        <v>2.7412124585457756</v>
      </c>
    </row>
    <row r="804" spans="1:30" x14ac:dyDescent="0.25">
      <c r="A804" s="52" t="s">
        <v>233</v>
      </c>
      <c r="B804" s="53">
        <v>33547</v>
      </c>
      <c r="C804" s="54">
        <v>4304731981</v>
      </c>
      <c r="D804" s="55">
        <v>346</v>
      </c>
      <c r="E804" s="55">
        <v>3100</v>
      </c>
      <c r="F804" s="55" t="s">
        <v>18</v>
      </c>
      <c r="G804" s="55" t="s">
        <v>19</v>
      </c>
      <c r="H804" s="55">
        <v>40.276409999999899</v>
      </c>
      <c r="I804" s="56">
        <v>-109.96907</v>
      </c>
      <c r="J804" s="54">
        <v>3100</v>
      </c>
      <c r="K804" s="55">
        <v>365</v>
      </c>
      <c r="L804" s="55">
        <v>730</v>
      </c>
      <c r="M804" s="55">
        <v>1095</v>
      </c>
      <c r="N804" s="55">
        <v>1460</v>
      </c>
      <c r="O804" s="55">
        <v>1825</v>
      </c>
      <c r="P804" s="55">
        <v>2190</v>
      </c>
      <c r="Q804" s="57">
        <v>2.3290384453705478E-4</v>
      </c>
      <c r="R804" s="58">
        <v>2847.3598833709702</v>
      </c>
      <c r="S804" s="58">
        <v>2615.3091307839827</v>
      </c>
      <c r="T804" s="58">
        <v>2402.1697747122948</v>
      </c>
      <c r="U804" s="58">
        <v>2206.400596632926</v>
      </c>
      <c r="V804" s="58">
        <v>2026.5859824188281</v>
      </c>
      <c r="W804" s="60">
        <v>1861.4256859810703</v>
      </c>
      <c r="X804" s="59">
        <f t="shared" si="85"/>
        <v>4.5710863999999995</v>
      </c>
      <c r="Y804" s="59">
        <f t="shared" si="86"/>
        <v>4.198557431865364</v>
      </c>
      <c r="Z804" s="59">
        <f t="shared" si="87"/>
        <v>3.8563883869427369</v>
      </c>
      <c r="AA804" s="59">
        <f t="shared" si="88"/>
        <v>3.5421050282833662</v>
      </c>
      <c r="AB804" s="59">
        <f t="shared" si="89"/>
        <v>3.2534347613615009</v>
      </c>
      <c r="AC804" s="59">
        <f t="shared" si="90"/>
        <v>2.9882902008597885</v>
      </c>
      <c r="AD804" s="59">
        <f t="shared" si="91"/>
        <v>2.7447540767092713</v>
      </c>
    </row>
    <row r="805" spans="1:30" x14ac:dyDescent="0.25">
      <c r="A805" s="52" t="s">
        <v>465</v>
      </c>
      <c r="B805" s="53">
        <v>38952</v>
      </c>
      <c r="C805" s="54">
        <v>4301332821</v>
      </c>
      <c r="D805" s="55">
        <v>362</v>
      </c>
      <c r="E805" s="55">
        <v>3101</v>
      </c>
      <c r="F805" s="55" t="s">
        <v>18</v>
      </c>
      <c r="G805" s="55" t="s">
        <v>32</v>
      </c>
      <c r="H805" s="55">
        <v>40.011130000000001</v>
      </c>
      <c r="I805" s="56">
        <v>-110.18291000000001</v>
      </c>
      <c r="J805" s="54">
        <v>3101</v>
      </c>
      <c r="K805" s="55">
        <v>365</v>
      </c>
      <c r="L805" s="55">
        <v>730</v>
      </c>
      <c r="M805" s="55">
        <v>1095</v>
      </c>
      <c r="N805" s="55">
        <v>1460</v>
      </c>
      <c r="O805" s="55">
        <v>1825</v>
      </c>
      <c r="P805" s="55">
        <v>2190</v>
      </c>
      <c r="Q805" s="57">
        <v>2.3290384453705478E-4</v>
      </c>
      <c r="R805" s="58">
        <v>2848.2783865591546</v>
      </c>
      <c r="S805" s="58">
        <v>2616.1527788906869</v>
      </c>
      <c r="T805" s="58">
        <v>2402.9446681880086</v>
      </c>
      <c r="U805" s="58">
        <v>2207.1123387608723</v>
      </c>
      <c r="V805" s="58">
        <v>2027.2397198325116</v>
      </c>
      <c r="W805" s="60">
        <v>1862.0261458797738</v>
      </c>
      <c r="X805" s="59">
        <f t="shared" si="85"/>
        <v>4.5725609440000001</v>
      </c>
      <c r="Y805" s="59">
        <f t="shared" si="86"/>
        <v>4.1999118052304816</v>
      </c>
      <c r="Z805" s="59">
        <f t="shared" si="87"/>
        <v>3.8576323831965889</v>
      </c>
      <c r="AA805" s="59">
        <f t="shared" si="88"/>
        <v>3.5432476428086188</v>
      </c>
      <c r="AB805" s="59">
        <f t="shared" si="89"/>
        <v>3.2544842564458114</v>
      </c>
      <c r="AC805" s="59">
        <f t="shared" si="90"/>
        <v>2.9892541654407108</v>
      </c>
      <c r="AD805" s="59">
        <f t="shared" si="91"/>
        <v>2.7456394812501452</v>
      </c>
    </row>
    <row r="806" spans="1:30" x14ac:dyDescent="0.25">
      <c r="A806" s="52" t="s">
        <v>874</v>
      </c>
      <c r="B806" s="53">
        <v>40197</v>
      </c>
      <c r="C806" s="54">
        <v>4301333762</v>
      </c>
      <c r="D806" s="55">
        <v>366</v>
      </c>
      <c r="E806" s="55">
        <v>3101</v>
      </c>
      <c r="F806" s="55" t="s">
        <v>18</v>
      </c>
      <c r="G806" s="55" t="s">
        <v>32</v>
      </c>
      <c r="H806" s="55">
        <v>40.040700000000001</v>
      </c>
      <c r="I806" s="56">
        <v>-110.17341</v>
      </c>
      <c r="J806" s="54">
        <v>3101</v>
      </c>
      <c r="K806" s="55">
        <v>365</v>
      </c>
      <c r="L806" s="55">
        <v>730</v>
      </c>
      <c r="M806" s="55">
        <v>1095</v>
      </c>
      <c r="N806" s="55">
        <v>1460</v>
      </c>
      <c r="O806" s="55">
        <v>1825</v>
      </c>
      <c r="P806" s="55">
        <v>2190</v>
      </c>
      <c r="Q806" s="57">
        <v>2.3290384453705478E-4</v>
      </c>
      <c r="R806" s="58">
        <v>2848.2783865591546</v>
      </c>
      <c r="S806" s="58">
        <v>2616.1527788906869</v>
      </c>
      <c r="T806" s="58">
        <v>2402.9446681880086</v>
      </c>
      <c r="U806" s="58">
        <v>2207.1123387608723</v>
      </c>
      <c r="V806" s="58">
        <v>2027.2397198325116</v>
      </c>
      <c r="W806" s="60">
        <v>1862.0261458797738</v>
      </c>
      <c r="X806" s="59">
        <f t="shared" si="85"/>
        <v>4.5725609440000001</v>
      </c>
      <c r="Y806" s="59">
        <f t="shared" si="86"/>
        <v>4.1999118052304816</v>
      </c>
      <c r="Z806" s="59">
        <f t="shared" si="87"/>
        <v>3.8576323831965889</v>
      </c>
      <c r="AA806" s="59">
        <f t="shared" si="88"/>
        <v>3.5432476428086188</v>
      </c>
      <c r="AB806" s="59">
        <f t="shared" si="89"/>
        <v>3.2544842564458114</v>
      </c>
      <c r="AC806" s="59">
        <f t="shared" si="90"/>
        <v>2.9892541654407108</v>
      </c>
      <c r="AD806" s="59">
        <f t="shared" si="91"/>
        <v>2.7456394812501452</v>
      </c>
    </row>
    <row r="807" spans="1:30" x14ac:dyDescent="0.25">
      <c r="A807" s="52" t="s">
        <v>1629</v>
      </c>
      <c r="B807" s="53">
        <v>41180</v>
      </c>
      <c r="C807" s="54">
        <v>4301351099</v>
      </c>
      <c r="D807" s="55">
        <v>89</v>
      </c>
      <c r="E807" s="55">
        <v>3101</v>
      </c>
      <c r="F807" s="55" t="s">
        <v>18</v>
      </c>
      <c r="G807" s="55" t="s">
        <v>32</v>
      </c>
      <c r="H807" s="55">
        <v>40.043610000000001</v>
      </c>
      <c r="I807" s="56">
        <v>-110.21417</v>
      </c>
      <c r="J807" s="54">
        <v>3101</v>
      </c>
      <c r="K807" s="55">
        <v>365</v>
      </c>
      <c r="L807" s="55">
        <v>730</v>
      </c>
      <c r="M807" s="55">
        <v>1095</v>
      </c>
      <c r="N807" s="55">
        <v>1460</v>
      </c>
      <c r="O807" s="55">
        <v>1825</v>
      </c>
      <c r="P807" s="55">
        <v>2190</v>
      </c>
      <c r="Q807" s="57">
        <v>2.3290384453705478E-4</v>
      </c>
      <c r="R807" s="58">
        <v>2848.2783865591546</v>
      </c>
      <c r="S807" s="58">
        <v>2616.1527788906869</v>
      </c>
      <c r="T807" s="58">
        <v>2402.9446681880086</v>
      </c>
      <c r="U807" s="58">
        <v>2207.1123387608723</v>
      </c>
      <c r="V807" s="58">
        <v>2027.2397198325116</v>
      </c>
      <c r="W807" s="60">
        <v>1862.0261458797738</v>
      </c>
      <c r="X807" s="59">
        <f t="shared" si="85"/>
        <v>4.5725609440000001</v>
      </c>
      <c r="Y807" s="59">
        <f t="shared" si="86"/>
        <v>4.1999118052304816</v>
      </c>
      <c r="Z807" s="59">
        <f t="shared" si="87"/>
        <v>3.8576323831965889</v>
      </c>
      <c r="AA807" s="59">
        <f t="shared" si="88"/>
        <v>3.5432476428086188</v>
      </c>
      <c r="AB807" s="59">
        <f t="shared" si="89"/>
        <v>3.2544842564458114</v>
      </c>
      <c r="AC807" s="59">
        <f t="shared" si="90"/>
        <v>2.9892541654407108</v>
      </c>
      <c r="AD807" s="59">
        <f t="shared" si="91"/>
        <v>2.7456394812501452</v>
      </c>
    </row>
    <row r="808" spans="1:30" x14ac:dyDescent="0.25">
      <c r="A808" s="52" t="s">
        <v>494</v>
      </c>
      <c r="B808" s="53">
        <v>39050</v>
      </c>
      <c r="C808" s="54">
        <v>4301333220</v>
      </c>
      <c r="D808" s="55">
        <v>365</v>
      </c>
      <c r="E808" s="55">
        <v>3112</v>
      </c>
      <c r="F808" s="55" t="s">
        <v>18</v>
      </c>
      <c r="G808" s="55" t="s">
        <v>32</v>
      </c>
      <c r="H808" s="55">
        <v>40.058</v>
      </c>
      <c r="I808" s="56">
        <v>-110.084329999999</v>
      </c>
      <c r="J808" s="54">
        <v>3112</v>
      </c>
      <c r="K808" s="55">
        <v>365</v>
      </c>
      <c r="L808" s="55">
        <v>730</v>
      </c>
      <c r="M808" s="55">
        <v>1095</v>
      </c>
      <c r="N808" s="55">
        <v>1460</v>
      </c>
      <c r="O808" s="55">
        <v>1825</v>
      </c>
      <c r="P808" s="55">
        <v>2190</v>
      </c>
      <c r="Q808" s="57">
        <v>2.3290384453705478E-4</v>
      </c>
      <c r="R808" s="58">
        <v>2858.3819216291804</v>
      </c>
      <c r="S808" s="58">
        <v>2625.4329080644366</v>
      </c>
      <c r="T808" s="58">
        <v>2411.4684964208586</v>
      </c>
      <c r="U808" s="58">
        <v>2214.9415021682794</v>
      </c>
      <c r="V808" s="58">
        <v>2034.43083138303</v>
      </c>
      <c r="W808" s="60">
        <v>1868.6312047655133</v>
      </c>
      <c r="X808" s="59">
        <f t="shared" si="85"/>
        <v>4.5887809280000003</v>
      </c>
      <c r="Y808" s="59">
        <f t="shared" si="86"/>
        <v>4.2148099122467784</v>
      </c>
      <c r="Z808" s="59">
        <f t="shared" si="87"/>
        <v>3.8713163419889662</v>
      </c>
      <c r="AA808" s="59">
        <f t="shared" si="88"/>
        <v>3.5558164025863985</v>
      </c>
      <c r="AB808" s="59">
        <f t="shared" si="89"/>
        <v>3.2660287023732231</v>
      </c>
      <c r="AC808" s="59">
        <f t="shared" si="90"/>
        <v>2.9998577758308582</v>
      </c>
      <c r="AD808" s="59">
        <f t="shared" si="91"/>
        <v>2.755378931199759</v>
      </c>
    </row>
    <row r="809" spans="1:30" x14ac:dyDescent="0.25">
      <c r="A809" s="52" t="s">
        <v>200</v>
      </c>
      <c r="B809" s="53">
        <v>31697</v>
      </c>
      <c r="C809" s="54">
        <v>4304731695</v>
      </c>
      <c r="D809" s="55">
        <v>169</v>
      </c>
      <c r="E809" s="55">
        <v>3113</v>
      </c>
      <c r="F809" s="55" t="s">
        <v>18</v>
      </c>
      <c r="G809" s="55" t="s">
        <v>19</v>
      </c>
      <c r="H809" s="55">
        <v>40.399740000000001</v>
      </c>
      <c r="I809" s="56">
        <v>-109.932329999999</v>
      </c>
      <c r="J809" s="54">
        <v>3113</v>
      </c>
      <c r="K809" s="55">
        <v>365</v>
      </c>
      <c r="L809" s="55">
        <v>730</v>
      </c>
      <c r="M809" s="55">
        <v>1095</v>
      </c>
      <c r="N809" s="55">
        <v>1460</v>
      </c>
      <c r="O809" s="55">
        <v>1825</v>
      </c>
      <c r="P809" s="55">
        <v>2190</v>
      </c>
      <c r="Q809" s="57">
        <v>2.3290384453705478E-4</v>
      </c>
      <c r="R809" s="58">
        <v>2859.3004248173647</v>
      </c>
      <c r="S809" s="58">
        <v>2626.2765561711412</v>
      </c>
      <c r="T809" s="58">
        <v>2412.2433898965724</v>
      </c>
      <c r="U809" s="58">
        <v>2215.6532442962252</v>
      </c>
      <c r="V809" s="58">
        <v>2035.0845687967135</v>
      </c>
      <c r="W809" s="60">
        <v>1869.2316646642169</v>
      </c>
      <c r="X809" s="59">
        <f t="shared" si="85"/>
        <v>4.5902554719999999</v>
      </c>
      <c r="Y809" s="59">
        <f t="shared" si="86"/>
        <v>4.2161642856118959</v>
      </c>
      <c r="Z809" s="59">
        <f t="shared" si="87"/>
        <v>3.8725603382428191</v>
      </c>
      <c r="AA809" s="59">
        <f t="shared" si="88"/>
        <v>3.5569590171116512</v>
      </c>
      <c r="AB809" s="59">
        <f t="shared" si="89"/>
        <v>3.2670781974575331</v>
      </c>
      <c r="AC809" s="59">
        <f t="shared" si="90"/>
        <v>3.000821740411781</v>
      </c>
      <c r="AD809" s="59">
        <f t="shared" si="91"/>
        <v>2.7562643357406329</v>
      </c>
    </row>
    <row r="810" spans="1:30" x14ac:dyDescent="0.25">
      <c r="A810" s="52" t="s">
        <v>399</v>
      </c>
      <c r="B810" s="53">
        <v>38525</v>
      </c>
      <c r="C810" s="54">
        <v>4301332859</v>
      </c>
      <c r="D810" s="55">
        <v>354</v>
      </c>
      <c r="E810" s="55">
        <v>3123</v>
      </c>
      <c r="F810" s="55" t="s">
        <v>18</v>
      </c>
      <c r="G810" s="55" t="s">
        <v>32</v>
      </c>
      <c r="H810" s="55">
        <v>40.014310000000002</v>
      </c>
      <c r="I810" s="56">
        <v>-110.22434</v>
      </c>
      <c r="J810" s="54">
        <v>3123</v>
      </c>
      <c r="K810" s="55">
        <v>365</v>
      </c>
      <c r="L810" s="55">
        <v>730</v>
      </c>
      <c r="M810" s="55">
        <v>1095</v>
      </c>
      <c r="N810" s="55">
        <v>1460</v>
      </c>
      <c r="O810" s="55">
        <v>1825</v>
      </c>
      <c r="P810" s="55">
        <v>2190</v>
      </c>
      <c r="Q810" s="57">
        <v>2.3290384453705478E-4</v>
      </c>
      <c r="R810" s="58">
        <v>2868.4854566992067</v>
      </c>
      <c r="S810" s="58">
        <v>2634.7130372381862</v>
      </c>
      <c r="T810" s="58">
        <v>2419.9923246537087</v>
      </c>
      <c r="U810" s="58">
        <v>2222.7706655756865</v>
      </c>
      <c r="V810" s="58">
        <v>2041.6219429335483</v>
      </c>
      <c r="W810" s="60">
        <v>1875.2362636512526</v>
      </c>
      <c r="X810" s="59">
        <f t="shared" si="85"/>
        <v>4.6050009119999995</v>
      </c>
      <c r="Y810" s="59">
        <f t="shared" si="86"/>
        <v>4.2297080192630752</v>
      </c>
      <c r="Z810" s="59">
        <f t="shared" si="87"/>
        <v>3.8850003007813441</v>
      </c>
      <c r="AA810" s="59">
        <f t="shared" si="88"/>
        <v>3.5683851623641782</v>
      </c>
      <c r="AB810" s="59">
        <f t="shared" si="89"/>
        <v>3.2775731483006352</v>
      </c>
      <c r="AC810" s="59">
        <f t="shared" si="90"/>
        <v>3.0104613862210061</v>
      </c>
      <c r="AD810" s="59">
        <f t="shared" si="91"/>
        <v>2.7651183811493723</v>
      </c>
    </row>
    <row r="811" spans="1:30" x14ac:dyDescent="0.25">
      <c r="A811" s="52" t="s">
        <v>45</v>
      </c>
      <c r="B811" s="53">
        <v>26216</v>
      </c>
      <c r="C811" s="54">
        <v>4301330062</v>
      </c>
      <c r="D811" s="55">
        <v>319</v>
      </c>
      <c r="E811" s="55">
        <v>3124</v>
      </c>
      <c r="F811" s="55" t="s">
        <v>18</v>
      </c>
      <c r="G811" s="55" t="s">
        <v>32</v>
      </c>
      <c r="H811" s="55">
        <v>40.340719999999898</v>
      </c>
      <c r="I811" s="56">
        <v>-110.29928</v>
      </c>
      <c r="J811" s="54">
        <v>3124</v>
      </c>
      <c r="K811" s="55">
        <v>365</v>
      </c>
      <c r="L811" s="55">
        <v>730</v>
      </c>
      <c r="M811" s="55">
        <v>1095</v>
      </c>
      <c r="N811" s="55">
        <v>1460</v>
      </c>
      <c r="O811" s="55">
        <v>1825</v>
      </c>
      <c r="P811" s="55">
        <v>2190</v>
      </c>
      <c r="Q811" s="57">
        <v>2.3290384453705478E-4</v>
      </c>
      <c r="R811" s="58">
        <v>2869.4039598873906</v>
      </c>
      <c r="S811" s="58">
        <v>2635.5566853448909</v>
      </c>
      <c r="T811" s="58">
        <v>2420.7672181294224</v>
      </c>
      <c r="U811" s="58">
        <v>2223.4824077036324</v>
      </c>
      <c r="V811" s="58">
        <v>2042.2756803472319</v>
      </c>
      <c r="W811" s="60">
        <v>1875.8367235499561</v>
      </c>
      <c r="X811" s="59">
        <f t="shared" si="85"/>
        <v>4.6064754560000001</v>
      </c>
      <c r="Y811" s="59">
        <f t="shared" si="86"/>
        <v>4.2310623926281918</v>
      </c>
      <c r="Z811" s="59">
        <f t="shared" si="87"/>
        <v>3.8862442970351965</v>
      </c>
      <c r="AA811" s="59">
        <f t="shared" si="88"/>
        <v>3.5695277768894309</v>
      </c>
      <c r="AB811" s="59">
        <f t="shared" si="89"/>
        <v>3.2786226433849448</v>
      </c>
      <c r="AC811" s="59">
        <f t="shared" si="90"/>
        <v>3.0114253508019284</v>
      </c>
      <c r="AD811" s="59">
        <f t="shared" si="91"/>
        <v>2.7660037856902462</v>
      </c>
    </row>
    <row r="812" spans="1:30" x14ac:dyDescent="0.25">
      <c r="A812" s="52" t="s">
        <v>998</v>
      </c>
      <c r="B812" s="53">
        <v>40374</v>
      </c>
      <c r="C812" s="54">
        <v>4301350265</v>
      </c>
      <c r="D812" s="55">
        <v>359</v>
      </c>
      <c r="E812" s="55">
        <v>3130</v>
      </c>
      <c r="F812" s="55" t="s">
        <v>18</v>
      </c>
      <c r="G812" s="55" t="s">
        <v>32</v>
      </c>
      <c r="H812" s="55">
        <v>40.121879999999898</v>
      </c>
      <c r="I812" s="56">
        <v>-109.98018</v>
      </c>
      <c r="J812" s="54">
        <v>3130</v>
      </c>
      <c r="K812" s="55">
        <v>365</v>
      </c>
      <c r="L812" s="55">
        <v>730</v>
      </c>
      <c r="M812" s="55">
        <v>1095</v>
      </c>
      <c r="N812" s="55">
        <v>1460</v>
      </c>
      <c r="O812" s="55">
        <v>1825</v>
      </c>
      <c r="P812" s="55">
        <v>2190</v>
      </c>
      <c r="Q812" s="57">
        <v>2.3290384453705478E-4</v>
      </c>
      <c r="R812" s="58">
        <v>2874.9149790164956</v>
      </c>
      <c r="S812" s="58">
        <v>2640.618573985118</v>
      </c>
      <c r="T812" s="58">
        <v>2425.4165789837043</v>
      </c>
      <c r="U812" s="58">
        <v>2227.7528604713093</v>
      </c>
      <c r="V812" s="58">
        <v>2046.1981048293328</v>
      </c>
      <c r="W812" s="60">
        <v>1879.4394829421774</v>
      </c>
      <c r="X812" s="59">
        <f t="shared" si="85"/>
        <v>4.61532272</v>
      </c>
      <c r="Y812" s="59">
        <f t="shared" si="86"/>
        <v>4.239188632818899</v>
      </c>
      <c r="Z812" s="59">
        <f t="shared" si="87"/>
        <v>3.8937082745583118</v>
      </c>
      <c r="AA812" s="59">
        <f t="shared" si="88"/>
        <v>3.5763834640409473</v>
      </c>
      <c r="AB812" s="59">
        <f t="shared" si="89"/>
        <v>3.2849196138908061</v>
      </c>
      <c r="AC812" s="59">
        <f t="shared" si="90"/>
        <v>3.0172091382874635</v>
      </c>
      <c r="AD812" s="59">
        <f t="shared" si="91"/>
        <v>2.7713162129354898</v>
      </c>
    </row>
    <row r="813" spans="1:30" x14ac:dyDescent="0.25">
      <c r="A813" s="52" t="s">
        <v>30</v>
      </c>
      <c r="B813" s="53">
        <v>19254</v>
      </c>
      <c r="C813" s="54">
        <v>4304715549</v>
      </c>
      <c r="D813" s="55">
        <v>341</v>
      </c>
      <c r="E813" s="55">
        <v>3137</v>
      </c>
      <c r="F813" s="55" t="s">
        <v>18</v>
      </c>
      <c r="G813" s="55" t="s">
        <v>19</v>
      </c>
      <c r="H813" s="55">
        <v>40.391120000000001</v>
      </c>
      <c r="I813" s="56">
        <v>-109.95191</v>
      </c>
      <c r="J813" s="54">
        <v>3137</v>
      </c>
      <c r="K813" s="55">
        <v>365</v>
      </c>
      <c r="L813" s="55">
        <v>730</v>
      </c>
      <c r="M813" s="55">
        <v>1095</v>
      </c>
      <c r="N813" s="55">
        <v>1460</v>
      </c>
      <c r="O813" s="55">
        <v>1825</v>
      </c>
      <c r="P813" s="55">
        <v>2190</v>
      </c>
      <c r="Q813" s="57">
        <v>2.3290384453705478E-4</v>
      </c>
      <c r="R813" s="58">
        <v>2881.344501333785</v>
      </c>
      <c r="S813" s="58">
        <v>2646.5241107320494</v>
      </c>
      <c r="T813" s="58">
        <v>2430.8408333136999</v>
      </c>
      <c r="U813" s="58">
        <v>2232.7350553669316</v>
      </c>
      <c r="V813" s="58">
        <v>2050.7742667251173</v>
      </c>
      <c r="W813" s="60">
        <v>1883.6427022331025</v>
      </c>
      <c r="X813" s="59">
        <f t="shared" si="85"/>
        <v>4.6256445279999996</v>
      </c>
      <c r="Y813" s="59">
        <f t="shared" si="86"/>
        <v>4.2486692463747247</v>
      </c>
      <c r="Z813" s="59">
        <f t="shared" si="87"/>
        <v>3.9024162483352787</v>
      </c>
      <c r="AA813" s="59">
        <f t="shared" si="88"/>
        <v>3.5843817657177164</v>
      </c>
      <c r="AB813" s="59">
        <f t="shared" si="89"/>
        <v>3.2922660794809766</v>
      </c>
      <c r="AC813" s="59">
        <f t="shared" si="90"/>
        <v>3.0239568903539213</v>
      </c>
      <c r="AD813" s="59">
        <f t="shared" si="91"/>
        <v>2.7775140447216078</v>
      </c>
    </row>
    <row r="814" spans="1:30" x14ac:dyDescent="0.25">
      <c r="A814" s="52" t="s">
        <v>1236</v>
      </c>
      <c r="B814" s="53">
        <v>40627</v>
      </c>
      <c r="C814" s="54">
        <v>4301350257</v>
      </c>
      <c r="D814" s="55">
        <v>362</v>
      </c>
      <c r="E814" s="55">
        <v>3139</v>
      </c>
      <c r="F814" s="55" t="s">
        <v>18</v>
      </c>
      <c r="G814" s="55" t="s">
        <v>32</v>
      </c>
      <c r="H814" s="55">
        <v>40.06523</v>
      </c>
      <c r="I814" s="56">
        <v>-110.06544</v>
      </c>
      <c r="J814" s="54">
        <v>3139</v>
      </c>
      <c r="K814" s="55">
        <v>365</v>
      </c>
      <c r="L814" s="55">
        <v>730</v>
      </c>
      <c r="M814" s="55">
        <v>1095</v>
      </c>
      <c r="N814" s="55">
        <v>1460</v>
      </c>
      <c r="O814" s="55">
        <v>1825</v>
      </c>
      <c r="P814" s="55">
        <v>2190</v>
      </c>
      <c r="Q814" s="57">
        <v>2.3290384453705478E-4</v>
      </c>
      <c r="R814" s="58">
        <v>2883.1815077101537</v>
      </c>
      <c r="S814" s="58">
        <v>2648.2114069454583</v>
      </c>
      <c r="T814" s="58">
        <v>2432.3906202651269</v>
      </c>
      <c r="U814" s="58">
        <v>2234.1585396228243</v>
      </c>
      <c r="V814" s="58">
        <v>2052.0817415524843</v>
      </c>
      <c r="W814" s="60">
        <v>1884.8436220305096</v>
      </c>
      <c r="X814" s="59">
        <f t="shared" si="85"/>
        <v>4.6285936159999999</v>
      </c>
      <c r="Y814" s="59">
        <f t="shared" si="86"/>
        <v>4.2513779931049607</v>
      </c>
      <c r="Z814" s="59">
        <f t="shared" si="87"/>
        <v>3.9049042408429835</v>
      </c>
      <c r="AA814" s="59">
        <f t="shared" si="88"/>
        <v>3.5866669947682213</v>
      </c>
      <c r="AB814" s="59">
        <f t="shared" si="89"/>
        <v>3.2943650696495976</v>
      </c>
      <c r="AC814" s="59">
        <f t="shared" si="90"/>
        <v>3.0258848195157664</v>
      </c>
      <c r="AD814" s="59">
        <f t="shared" si="91"/>
        <v>2.7792848538033557</v>
      </c>
    </row>
    <row r="815" spans="1:30" x14ac:dyDescent="0.25">
      <c r="A815" s="52" t="s">
        <v>1388</v>
      </c>
      <c r="B815" s="53">
        <v>40850</v>
      </c>
      <c r="C815" s="54">
        <v>4301350875</v>
      </c>
      <c r="D815" s="55">
        <v>357</v>
      </c>
      <c r="E815" s="55">
        <v>3155</v>
      </c>
      <c r="F815" s="55" t="s">
        <v>18</v>
      </c>
      <c r="G815" s="55" t="s">
        <v>32</v>
      </c>
      <c r="H815" s="55">
        <v>40.140320000000003</v>
      </c>
      <c r="I815" s="56">
        <v>-110.02294000000001</v>
      </c>
      <c r="J815" s="54">
        <v>3155</v>
      </c>
      <c r="K815" s="55">
        <v>365</v>
      </c>
      <c r="L815" s="55">
        <v>730</v>
      </c>
      <c r="M815" s="55">
        <v>1095</v>
      </c>
      <c r="N815" s="55">
        <v>1460</v>
      </c>
      <c r="O815" s="55">
        <v>1825</v>
      </c>
      <c r="P815" s="55">
        <v>2190</v>
      </c>
      <c r="Q815" s="57">
        <v>2.3290384453705478E-4</v>
      </c>
      <c r="R815" s="58">
        <v>2897.8775587211003</v>
      </c>
      <c r="S815" s="58">
        <v>2661.7097766527309</v>
      </c>
      <c r="T815" s="58">
        <v>2444.7889158765452</v>
      </c>
      <c r="U815" s="58">
        <v>2245.5464136699616</v>
      </c>
      <c r="V815" s="58">
        <v>2062.5415401714204</v>
      </c>
      <c r="W815" s="60">
        <v>1894.4509804097668</v>
      </c>
      <c r="X815" s="59">
        <f t="shared" si="85"/>
        <v>4.6521863200000002</v>
      </c>
      <c r="Y815" s="59">
        <f t="shared" si="86"/>
        <v>4.2730479669468462</v>
      </c>
      <c r="Z815" s="59">
        <f t="shared" si="87"/>
        <v>3.9248081809046242</v>
      </c>
      <c r="AA815" s="59">
        <f t="shared" si="88"/>
        <v>3.6049488271722643</v>
      </c>
      <c r="AB815" s="59">
        <f t="shared" si="89"/>
        <v>3.3111569909985596</v>
      </c>
      <c r="AC815" s="59">
        <f t="shared" si="90"/>
        <v>3.0413082528105266</v>
      </c>
      <c r="AD815" s="59">
        <f t="shared" si="91"/>
        <v>2.7934513264573391</v>
      </c>
    </row>
    <row r="816" spans="1:30" x14ac:dyDescent="0.25">
      <c r="A816" s="52" t="s">
        <v>825</v>
      </c>
      <c r="B816" s="53">
        <v>40058</v>
      </c>
      <c r="C816" s="54">
        <v>4304740617</v>
      </c>
      <c r="D816" s="55">
        <v>366</v>
      </c>
      <c r="E816" s="55">
        <v>3161</v>
      </c>
      <c r="F816" s="55" t="s">
        <v>18</v>
      </c>
      <c r="G816" s="55" t="s">
        <v>19</v>
      </c>
      <c r="H816" s="55">
        <v>40.111289999999897</v>
      </c>
      <c r="I816" s="56">
        <v>-109.961119999999</v>
      </c>
      <c r="J816" s="54">
        <v>3161</v>
      </c>
      <c r="K816" s="55">
        <v>365</v>
      </c>
      <c r="L816" s="55">
        <v>730</v>
      </c>
      <c r="M816" s="55">
        <v>1095</v>
      </c>
      <c r="N816" s="55">
        <v>1460</v>
      </c>
      <c r="O816" s="55">
        <v>1825</v>
      </c>
      <c r="P816" s="55">
        <v>2190</v>
      </c>
      <c r="Q816" s="57">
        <v>2.3290384453705478E-4</v>
      </c>
      <c r="R816" s="58">
        <v>2903.3885778502054</v>
      </c>
      <c r="S816" s="58">
        <v>2666.7716652929576</v>
      </c>
      <c r="T816" s="58">
        <v>2449.4382767308271</v>
      </c>
      <c r="U816" s="58">
        <v>2249.8168664376385</v>
      </c>
      <c r="V816" s="58">
        <v>2066.4639646535211</v>
      </c>
      <c r="W816" s="60">
        <v>1898.0537398019883</v>
      </c>
      <c r="X816" s="59">
        <f t="shared" si="85"/>
        <v>4.6610335840000001</v>
      </c>
      <c r="Y816" s="59">
        <f t="shared" si="86"/>
        <v>4.2811742071375534</v>
      </c>
      <c r="Z816" s="59">
        <f t="shared" si="87"/>
        <v>3.9322721584277387</v>
      </c>
      <c r="AA816" s="59">
        <f t="shared" si="88"/>
        <v>3.6118045143237807</v>
      </c>
      <c r="AB816" s="59">
        <f t="shared" si="89"/>
        <v>3.317453961504421</v>
      </c>
      <c r="AC816" s="59">
        <f t="shared" si="90"/>
        <v>3.0470920402960613</v>
      </c>
      <c r="AD816" s="59">
        <f t="shared" si="91"/>
        <v>2.7987637537025831</v>
      </c>
    </row>
    <row r="817" spans="1:30" x14ac:dyDescent="0.25">
      <c r="A817" s="52" t="s">
        <v>785</v>
      </c>
      <c r="B817" s="53">
        <v>39935</v>
      </c>
      <c r="C817" s="54">
        <v>4304740275</v>
      </c>
      <c r="D817" s="55">
        <v>364</v>
      </c>
      <c r="E817" s="55">
        <v>3167</v>
      </c>
      <c r="F817" s="55" t="s">
        <v>18</v>
      </c>
      <c r="G817" s="55" t="s">
        <v>19</v>
      </c>
      <c r="H817" s="55">
        <v>40.097479999999898</v>
      </c>
      <c r="I817" s="56">
        <v>-109.86301</v>
      </c>
      <c r="J817" s="54">
        <v>3167</v>
      </c>
      <c r="K817" s="55">
        <v>365</v>
      </c>
      <c r="L817" s="55">
        <v>730</v>
      </c>
      <c r="M817" s="55">
        <v>1095</v>
      </c>
      <c r="N817" s="55">
        <v>1460</v>
      </c>
      <c r="O817" s="55">
        <v>1825</v>
      </c>
      <c r="P817" s="55">
        <v>2190</v>
      </c>
      <c r="Q817" s="57">
        <v>2.3290384453705478E-4</v>
      </c>
      <c r="R817" s="58">
        <v>2908.8995969793104</v>
      </c>
      <c r="S817" s="58">
        <v>2671.8335539331847</v>
      </c>
      <c r="T817" s="58">
        <v>2454.087637585109</v>
      </c>
      <c r="U817" s="58">
        <v>2254.087319205315</v>
      </c>
      <c r="V817" s="58">
        <v>2070.3863891356223</v>
      </c>
      <c r="W817" s="60">
        <v>1901.6564991942096</v>
      </c>
      <c r="X817" s="59">
        <f t="shared" si="85"/>
        <v>4.669880848</v>
      </c>
      <c r="Y817" s="59">
        <f t="shared" si="86"/>
        <v>4.2893004473282605</v>
      </c>
      <c r="Z817" s="59">
        <f t="shared" si="87"/>
        <v>3.9397361359508536</v>
      </c>
      <c r="AA817" s="59">
        <f t="shared" si="88"/>
        <v>3.6186602014752967</v>
      </c>
      <c r="AB817" s="59">
        <f t="shared" si="89"/>
        <v>3.3237509320102818</v>
      </c>
      <c r="AC817" s="59">
        <f t="shared" si="90"/>
        <v>3.0528758277815968</v>
      </c>
      <c r="AD817" s="59">
        <f t="shared" si="91"/>
        <v>2.8040761809478263</v>
      </c>
    </row>
    <row r="818" spans="1:30" x14ac:dyDescent="0.25">
      <c r="A818" s="52" t="s">
        <v>22</v>
      </c>
      <c r="B818" s="53">
        <v>18001</v>
      </c>
      <c r="C818" s="54">
        <v>4304715682</v>
      </c>
      <c r="D818" s="55">
        <v>366</v>
      </c>
      <c r="E818" s="55">
        <v>3176</v>
      </c>
      <c r="F818" s="55" t="s">
        <v>18</v>
      </c>
      <c r="G818" s="55" t="s">
        <v>19</v>
      </c>
      <c r="H818" s="55">
        <v>40.364570000000001</v>
      </c>
      <c r="I818" s="56">
        <v>-109.41858000000001</v>
      </c>
      <c r="J818" s="54">
        <v>3176</v>
      </c>
      <c r="K818" s="55">
        <v>365</v>
      </c>
      <c r="L818" s="55">
        <v>730</v>
      </c>
      <c r="M818" s="55">
        <v>1095</v>
      </c>
      <c r="N818" s="55">
        <v>1460</v>
      </c>
      <c r="O818" s="55">
        <v>1825</v>
      </c>
      <c r="P818" s="55">
        <v>2190</v>
      </c>
      <c r="Q818" s="57">
        <v>2.3290384453705478E-4</v>
      </c>
      <c r="R818" s="58">
        <v>2917.1661256729685</v>
      </c>
      <c r="S818" s="58">
        <v>2679.4263868935254</v>
      </c>
      <c r="T818" s="58">
        <v>2461.061678866532</v>
      </c>
      <c r="U818" s="58">
        <v>2260.49299835683</v>
      </c>
      <c r="V818" s="58">
        <v>2076.2700258587734</v>
      </c>
      <c r="W818" s="60">
        <v>1907.0606382825417</v>
      </c>
      <c r="X818" s="59">
        <f t="shared" si="85"/>
        <v>4.6831517439999999</v>
      </c>
      <c r="Y818" s="59">
        <f t="shared" si="86"/>
        <v>4.3014898076143213</v>
      </c>
      <c r="Z818" s="59">
        <f t="shared" si="87"/>
        <v>3.9509321022355266</v>
      </c>
      <c r="AA818" s="59">
        <f t="shared" si="88"/>
        <v>3.6289437322025715</v>
      </c>
      <c r="AB818" s="59">
        <f t="shared" si="89"/>
        <v>3.3331963877690733</v>
      </c>
      <c r="AC818" s="59">
        <f t="shared" si="90"/>
        <v>3.0615515090098988</v>
      </c>
      <c r="AD818" s="59">
        <f t="shared" si="91"/>
        <v>2.8120448218156922</v>
      </c>
    </row>
    <row r="819" spans="1:30" x14ac:dyDescent="0.25">
      <c r="A819" s="52" t="s">
        <v>705</v>
      </c>
      <c r="B819" s="53">
        <v>39680</v>
      </c>
      <c r="C819" s="54">
        <v>4301333764</v>
      </c>
      <c r="D819" s="55">
        <v>305</v>
      </c>
      <c r="E819" s="55">
        <v>3191</v>
      </c>
      <c r="F819" s="55" t="s">
        <v>18</v>
      </c>
      <c r="G819" s="55" t="s">
        <v>32</v>
      </c>
      <c r="H819" s="55">
        <v>40.05115</v>
      </c>
      <c r="I819" s="56">
        <v>-110.14124</v>
      </c>
      <c r="J819" s="54">
        <v>3191</v>
      </c>
      <c r="K819" s="55">
        <v>365</v>
      </c>
      <c r="L819" s="55">
        <v>730</v>
      </c>
      <c r="M819" s="55">
        <v>1095</v>
      </c>
      <c r="N819" s="55">
        <v>1460</v>
      </c>
      <c r="O819" s="55">
        <v>1825</v>
      </c>
      <c r="P819" s="55">
        <v>2190</v>
      </c>
      <c r="Q819" s="57">
        <v>2.3290384453705478E-4</v>
      </c>
      <c r="R819" s="58">
        <v>2930.9436734957312</v>
      </c>
      <c r="S819" s="58">
        <v>2692.0811084940929</v>
      </c>
      <c r="T819" s="58">
        <v>2472.6850810022365</v>
      </c>
      <c r="U819" s="58">
        <v>2271.1691302760214</v>
      </c>
      <c r="V819" s="58">
        <v>2086.0760870640261</v>
      </c>
      <c r="W819" s="60">
        <v>1916.0675367630954</v>
      </c>
      <c r="X819" s="59">
        <f t="shared" si="85"/>
        <v>4.7052699039999997</v>
      </c>
      <c r="Y819" s="59">
        <f t="shared" si="86"/>
        <v>4.3218054080910893</v>
      </c>
      <c r="Z819" s="59">
        <f t="shared" si="87"/>
        <v>3.9695920460433136</v>
      </c>
      <c r="AA819" s="59">
        <f t="shared" si="88"/>
        <v>3.6460829500813619</v>
      </c>
      <c r="AB819" s="59">
        <f t="shared" si="89"/>
        <v>3.3489388140337257</v>
      </c>
      <c r="AC819" s="59">
        <f t="shared" si="90"/>
        <v>3.0760109777237372</v>
      </c>
      <c r="AD819" s="59">
        <f t="shared" si="91"/>
        <v>2.8253258899288016</v>
      </c>
    </row>
    <row r="820" spans="1:30" x14ac:dyDescent="0.25">
      <c r="A820" s="52" t="s">
        <v>728</v>
      </c>
      <c r="B820" s="53">
        <v>39751</v>
      </c>
      <c r="C820" s="54">
        <v>4301333974</v>
      </c>
      <c r="D820" s="55">
        <v>301</v>
      </c>
      <c r="E820" s="55">
        <v>3203</v>
      </c>
      <c r="F820" s="55" t="s">
        <v>18</v>
      </c>
      <c r="G820" s="55" t="s">
        <v>32</v>
      </c>
      <c r="H820" s="55">
        <v>40.039520000000003</v>
      </c>
      <c r="I820" s="56">
        <v>-110.16414</v>
      </c>
      <c r="J820" s="54">
        <v>3203</v>
      </c>
      <c r="K820" s="55">
        <v>365</v>
      </c>
      <c r="L820" s="55">
        <v>730</v>
      </c>
      <c r="M820" s="55">
        <v>1095</v>
      </c>
      <c r="N820" s="55">
        <v>1460</v>
      </c>
      <c r="O820" s="55">
        <v>1825</v>
      </c>
      <c r="P820" s="55">
        <v>2190</v>
      </c>
      <c r="Q820" s="57">
        <v>2.3290384453705478E-4</v>
      </c>
      <c r="R820" s="58">
        <v>2941.9657117539414</v>
      </c>
      <c r="S820" s="58">
        <v>2702.2048857745472</v>
      </c>
      <c r="T820" s="58">
        <v>2481.9838027108003</v>
      </c>
      <c r="U820" s="58">
        <v>2279.7100358113748</v>
      </c>
      <c r="V820" s="58">
        <v>2093.920936028228</v>
      </c>
      <c r="W820" s="60">
        <v>1923.2730555475382</v>
      </c>
      <c r="X820" s="59">
        <f t="shared" si="85"/>
        <v>4.7229644319999995</v>
      </c>
      <c r="Y820" s="59">
        <f t="shared" si="86"/>
        <v>4.3380578884725036</v>
      </c>
      <c r="Z820" s="59">
        <f t="shared" si="87"/>
        <v>3.9845200010895439</v>
      </c>
      <c r="AA820" s="59">
        <f t="shared" si="88"/>
        <v>3.6597943243843942</v>
      </c>
      <c r="AB820" s="59">
        <f t="shared" si="89"/>
        <v>3.3615327550454479</v>
      </c>
      <c r="AC820" s="59">
        <f t="shared" si="90"/>
        <v>3.0875785526948074</v>
      </c>
      <c r="AD820" s="59">
        <f t="shared" si="91"/>
        <v>2.8359507444192888</v>
      </c>
    </row>
    <row r="821" spans="1:30" x14ac:dyDescent="0.25">
      <c r="A821" s="52" t="s">
        <v>1166</v>
      </c>
      <c r="B821" s="53">
        <v>40552</v>
      </c>
      <c r="C821" s="54">
        <v>4304751127</v>
      </c>
      <c r="D821" s="55">
        <v>338</v>
      </c>
      <c r="E821" s="55">
        <v>3206</v>
      </c>
      <c r="F821" s="55" t="s">
        <v>18</v>
      </c>
      <c r="G821" s="55" t="s">
        <v>19</v>
      </c>
      <c r="H821" s="55">
        <v>40.1329899999999</v>
      </c>
      <c r="I821" s="56">
        <v>-109.87125</v>
      </c>
      <c r="J821" s="54">
        <v>3206</v>
      </c>
      <c r="K821" s="55">
        <v>365</v>
      </c>
      <c r="L821" s="55">
        <v>730</v>
      </c>
      <c r="M821" s="55">
        <v>1095</v>
      </c>
      <c r="N821" s="55">
        <v>1460</v>
      </c>
      <c r="O821" s="55">
        <v>1825</v>
      </c>
      <c r="P821" s="55">
        <v>2190</v>
      </c>
      <c r="Q821" s="57">
        <v>2.3290384453705478E-4</v>
      </c>
      <c r="R821" s="58">
        <v>2944.7212213184939</v>
      </c>
      <c r="S821" s="58">
        <v>2704.7358300946607</v>
      </c>
      <c r="T821" s="58">
        <v>2484.308483137941</v>
      </c>
      <c r="U821" s="58">
        <v>2281.8452621952133</v>
      </c>
      <c r="V821" s="58">
        <v>2095.8821482692783</v>
      </c>
      <c r="W821" s="60">
        <v>1925.0744352436488</v>
      </c>
      <c r="X821" s="59">
        <f t="shared" si="85"/>
        <v>4.7273880639999994</v>
      </c>
      <c r="Y821" s="59">
        <f t="shared" si="86"/>
        <v>4.3421210085678572</v>
      </c>
      <c r="Z821" s="59">
        <f t="shared" si="87"/>
        <v>3.9882519898511011</v>
      </c>
      <c r="AA821" s="59">
        <f t="shared" si="88"/>
        <v>3.6632221679601518</v>
      </c>
      <c r="AB821" s="59">
        <f t="shared" si="89"/>
        <v>3.3646812402983786</v>
      </c>
      <c r="AC821" s="59">
        <f t="shared" si="90"/>
        <v>3.0904704464375747</v>
      </c>
      <c r="AD821" s="59">
        <f t="shared" si="91"/>
        <v>2.8386069580419107</v>
      </c>
    </row>
    <row r="822" spans="1:30" x14ac:dyDescent="0.25">
      <c r="A822" s="52" t="s">
        <v>822</v>
      </c>
      <c r="B822" s="53">
        <v>40046</v>
      </c>
      <c r="C822" s="54">
        <v>4301333103</v>
      </c>
      <c r="D822" s="55">
        <v>364</v>
      </c>
      <c r="E822" s="55">
        <v>3215</v>
      </c>
      <c r="F822" s="55" t="s">
        <v>18</v>
      </c>
      <c r="G822" s="55" t="s">
        <v>32</v>
      </c>
      <c r="H822" s="55">
        <v>40.010840000000002</v>
      </c>
      <c r="I822" s="56">
        <v>-110.16843</v>
      </c>
      <c r="J822" s="54">
        <v>3215</v>
      </c>
      <c r="K822" s="55">
        <v>365</v>
      </c>
      <c r="L822" s="55">
        <v>730</v>
      </c>
      <c r="M822" s="55">
        <v>1095</v>
      </c>
      <c r="N822" s="55">
        <v>1460</v>
      </c>
      <c r="O822" s="55">
        <v>1825</v>
      </c>
      <c r="P822" s="55">
        <v>2190</v>
      </c>
      <c r="Q822" s="57">
        <v>2.3290384453705478E-4</v>
      </c>
      <c r="R822" s="58">
        <v>2952.9877500121515</v>
      </c>
      <c r="S822" s="58">
        <v>2712.3286630550015</v>
      </c>
      <c r="T822" s="58">
        <v>2491.2825244193641</v>
      </c>
      <c r="U822" s="58">
        <v>2288.2509413467278</v>
      </c>
      <c r="V822" s="58">
        <v>2101.7657849924299</v>
      </c>
      <c r="W822" s="60">
        <v>1930.478574331981</v>
      </c>
      <c r="X822" s="59">
        <f t="shared" si="85"/>
        <v>4.7406589600000002</v>
      </c>
      <c r="Y822" s="59">
        <f t="shared" si="86"/>
        <v>4.354310368853918</v>
      </c>
      <c r="Z822" s="59">
        <f t="shared" si="87"/>
        <v>3.9994479561357741</v>
      </c>
      <c r="AA822" s="59">
        <f t="shared" si="88"/>
        <v>3.6735056986874266</v>
      </c>
      <c r="AB822" s="59">
        <f t="shared" si="89"/>
        <v>3.3741266960571692</v>
      </c>
      <c r="AC822" s="59">
        <f t="shared" si="90"/>
        <v>3.0991461276658776</v>
      </c>
      <c r="AD822" s="59">
        <f t="shared" si="91"/>
        <v>2.8465755989097765</v>
      </c>
    </row>
    <row r="823" spans="1:30" x14ac:dyDescent="0.25">
      <c r="A823" s="52" t="s">
        <v>525</v>
      </c>
      <c r="B823" s="53">
        <v>39177</v>
      </c>
      <c r="C823" s="54">
        <v>4301332956</v>
      </c>
      <c r="D823" s="55">
        <v>366</v>
      </c>
      <c r="E823" s="55">
        <v>3226</v>
      </c>
      <c r="F823" s="55" t="s">
        <v>18</v>
      </c>
      <c r="G823" s="55" t="s">
        <v>32</v>
      </c>
      <c r="H823" s="55">
        <v>40.049860000000002</v>
      </c>
      <c r="I823" s="56">
        <v>-110.12194</v>
      </c>
      <c r="J823" s="54">
        <v>3226</v>
      </c>
      <c r="K823" s="55">
        <v>365</v>
      </c>
      <c r="L823" s="55">
        <v>730</v>
      </c>
      <c r="M823" s="55">
        <v>1095</v>
      </c>
      <c r="N823" s="55">
        <v>1460</v>
      </c>
      <c r="O823" s="55">
        <v>1825</v>
      </c>
      <c r="P823" s="55">
        <v>2190</v>
      </c>
      <c r="Q823" s="57">
        <v>2.3290384453705478E-4</v>
      </c>
      <c r="R823" s="58">
        <v>2963.0912850821774</v>
      </c>
      <c r="S823" s="58">
        <v>2721.6087922287511</v>
      </c>
      <c r="T823" s="58">
        <v>2499.8063526522142</v>
      </c>
      <c r="U823" s="58">
        <v>2296.0801047541354</v>
      </c>
      <c r="V823" s="58">
        <v>2108.956896542948</v>
      </c>
      <c r="W823" s="60">
        <v>1937.0836332177203</v>
      </c>
      <c r="X823" s="59">
        <f t="shared" si="85"/>
        <v>4.7568789439999994</v>
      </c>
      <c r="Y823" s="59">
        <f t="shared" si="86"/>
        <v>4.3692084758702139</v>
      </c>
      <c r="Z823" s="59">
        <f t="shared" si="87"/>
        <v>4.0131319149281515</v>
      </c>
      <c r="AA823" s="59">
        <f t="shared" si="88"/>
        <v>3.6860744584652063</v>
      </c>
      <c r="AB823" s="59">
        <f t="shared" si="89"/>
        <v>3.3856711419845817</v>
      </c>
      <c r="AC823" s="59">
        <f t="shared" si="90"/>
        <v>3.1097497380560246</v>
      </c>
      <c r="AD823" s="59">
        <f t="shared" si="91"/>
        <v>2.8563150488593898</v>
      </c>
    </row>
    <row r="824" spans="1:30" x14ac:dyDescent="0.25">
      <c r="A824" s="52" t="s">
        <v>1677</v>
      </c>
      <c r="B824" s="53">
        <v>41260</v>
      </c>
      <c r="C824" s="54">
        <v>4301351228</v>
      </c>
      <c r="D824" s="55">
        <v>14</v>
      </c>
      <c r="E824" s="55">
        <v>3237</v>
      </c>
      <c r="F824" s="55" t="s">
        <v>18</v>
      </c>
      <c r="G824" s="55" t="s">
        <v>32</v>
      </c>
      <c r="H824" s="55">
        <v>40.06288</v>
      </c>
      <c r="I824" s="56">
        <v>-110.37061</v>
      </c>
      <c r="J824" s="54">
        <v>3237</v>
      </c>
      <c r="K824" s="55">
        <v>365</v>
      </c>
      <c r="L824" s="55">
        <v>730</v>
      </c>
      <c r="M824" s="55">
        <v>1095</v>
      </c>
      <c r="N824" s="55">
        <v>1460</v>
      </c>
      <c r="O824" s="55">
        <v>1825</v>
      </c>
      <c r="P824" s="55">
        <v>2190</v>
      </c>
      <c r="Q824" s="57">
        <v>2.3290384453705478E-4</v>
      </c>
      <c r="R824" s="58">
        <v>2973.1948201522036</v>
      </c>
      <c r="S824" s="58">
        <v>2730.8889214025007</v>
      </c>
      <c r="T824" s="58">
        <v>2508.3301808850642</v>
      </c>
      <c r="U824" s="58">
        <v>2303.9092681615425</v>
      </c>
      <c r="V824" s="58">
        <v>2116.1480080934666</v>
      </c>
      <c r="W824" s="60">
        <v>1943.6886921034595</v>
      </c>
      <c r="X824" s="59">
        <f t="shared" si="85"/>
        <v>4.7730989279999996</v>
      </c>
      <c r="Y824" s="59">
        <f t="shared" si="86"/>
        <v>4.3841065828865107</v>
      </c>
      <c r="Z824" s="59">
        <f t="shared" si="87"/>
        <v>4.0268158737205288</v>
      </c>
      <c r="AA824" s="59">
        <f t="shared" si="88"/>
        <v>3.698643218242986</v>
      </c>
      <c r="AB824" s="59">
        <f t="shared" si="89"/>
        <v>3.3972155879119934</v>
      </c>
      <c r="AC824" s="59">
        <f t="shared" si="90"/>
        <v>3.1203533484461725</v>
      </c>
      <c r="AD824" s="59">
        <f t="shared" si="91"/>
        <v>2.8660544988090035</v>
      </c>
    </row>
    <row r="825" spans="1:30" x14ac:dyDescent="0.25">
      <c r="A825" s="52" t="s">
        <v>695</v>
      </c>
      <c r="B825" s="53">
        <v>39625</v>
      </c>
      <c r="C825" s="54">
        <v>4301333728</v>
      </c>
      <c r="D825" s="55">
        <v>345</v>
      </c>
      <c r="E825" s="55">
        <v>3239</v>
      </c>
      <c r="F825" s="55" t="s">
        <v>18</v>
      </c>
      <c r="G825" s="55" t="s">
        <v>32</v>
      </c>
      <c r="H825" s="55">
        <v>40.118969999999898</v>
      </c>
      <c r="I825" s="56">
        <v>-110.01414</v>
      </c>
      <c r="J825" s="54">
        <v>3239</v>
      </c>
      <c r="K825" s="55">
        <v>365</v>
      </c>
      <c r="L825" s="55">
        <v>730</v>
      </c>
      <c r="M825" s="55">
        <v>1095</v>
      </c>
      <c r="N825" s="55">
        <v>1460</v>
      </c>
      <c r="O825" s="55">
        <v>1825</v>
      </c>
      <c r="P825" s="55">
        <v>2190</v>
      </c>
      <c r="Q825" s="57">
        <v>2.3290384453705478E-4</v>
      </c>
      <c r="R825" s="58">
        <v>2975.0318265285719</v>
      </c>
      <c r="S825" s="58">
        <v>2732.5762176159096</v>
      </c>
      <c r="T825" s="58">
        <v>2509.8799678364912</v>
      </c>
      <c r="U825" s="58">
        <v>2305.3327524174347</v>
      </c>
      <c r="V825" s="58">
        <v>2117.4554829208337</v>
      </c>
      <c r="W825" s="60">
        <v>1944.8896119008668</v>
      </c>
      <c r="X825" s="59">
        <f t="shared" si="85"/>
        <v>4.7760480159999998</v>
      </c>
      <c r="Y825" s="59">
        <f t="shared" si="86"/>
        <v>4.3868153296167467</v>
      </c>
      <c r="Z825" s="59">
        <f t="shared" si="87"/>
        <v>4.0293038662282337</v>
      </c>
      <c r="AA825" s="59">
        <f t="shared" si="88"/>
        <v>3.7009284472934909</v>
      </c>
      <c r="AB825" s="59">
        <f t="shared" si="89"/>
        <v>3.3993145780806135</v>
      </c>
      <c r="AC825" s="59">
        <f t="shared" si="90"/>
        <v>3.1222812776080175</v>
      </c>
      <c r="AD825" s="59">
        <f t="shared" si="91"/>
        <v>2.8678253078907519</v>
      </c>
    </row>
    <row r="826" spans="1:30" x14ac:dyDescent="0.25">
      <c r="A826" s="52" t="s">
        <v>906</v>
      </c>
      <c r="B826" s="53">
        <v>40246</v>
      </c>
      <c r="C826" s="54">
        <v>4301350060</v>
      </c>
      <c r="D826" s="55">
        <v>230</v>
      </c>
      <c r="E826" s="55">
        <v>3253</v>
      </c>
      <c r="F826" s="55" t="s">
        <v>18</v>
      </c>
      <c r="G826" s="55" t="s">
        <v>32</v>
      </c>
      <c r="H826" s="55">
        <v>40.0545499999999</v>
      </c>
      <c r="I826" s="56">
        <v>-110.11749</v>
      </c>
      <c r="J826" s="54">
        <v>3253</v>
      </c>
      <c r="K826" s="55">
        <v>365</v>
      </c>
      <c r="L826" s="55">
        <v>730</v>
      </c>
      <c r="M826" s="55">
        <v>1095</v>
      </c>
      <c r="N826" s="55">
        <v>1460</v>
      </c>
      <c r="O826" s="55">
        <v>1825</v>
      </c>
      <c r="P826" s="55">
        <v>2190</v>
      </c>
      <c r="Q826" s="57">
        <v>2.3290384453705478E-4</v>
      </c>
      <c r="R826" s="58">
        <v>2987.8908711631507</v>
      </c>
      <c r="S826" s="58">
        <v>2744.3872911097728</v>
      </c>
      <c r="T826" s="58">
        <v>2520.7284764964825</v>
      </c>
      <c r="U826" s="58">
        <v>2315.2971422086798</v>
      </c>
      <c r="V826" s="58">
        <v>2126.6078067124026</v>
      </c>
      <c r="W826" s="60">
        <v>1953.2960504827167</v>
      </c>
      <c r="X826" s="59">
        <f t="shared" si="85"/>
        <v>4.7966916319999999</v>
      </c>
      <c r="Y826" s="59">
        <f t="shared" si="86"/>
        <v>4.4057765567283971</v>
      </c>
      <c r="Z826" s="59">
        <f t="shared" si="87"/>
        <v>4.0467198137821683</v>
      </c>
      <c r="AA826" s="59">
        <f t="shared" si="88"/>
        <v>3.716925050647029</v>
      </c>
      <c r="AB826" s="59">
        <f t="shared" si="89"/>
        <v>3.4140075092609554</v>
      </c>
      <c r="AC826" s="59">
        <f t="shared" si="90"/>
        <v>3.1357767817409328</v>
      </c>
      <c r="AD826" s="59">
        <f t="shared" si="91"/>
        <v>2.8802209714629869</v>
      </c>
    </row>
    <row r="827" spans="1:30" x14ac:dyDescent="0.25">
      <c r="A827" s="52" t="s">
        <v>701</v>
      </c>
      <c r="B827" s="53">
        <v>39661</v>
      </c>
      <c r="C827" s="54">
        <v>4301333708</v>
      </c>
      <c r="D827" s="55">
        <v>366</v>
      </c>
      <c r="E827" s="55">
        <v>3263</v>
      </c>
      <c r="F827" s="55" t="s">
        <v>18</v>
      </c>
      <c r="G827" s="55" t="s">
        <v>32</v>
      </c>
      <c r="H827" s="55">
        <v>40.046979999999898</v>
      </c>
      <c r="I827" s="56">
        <v>-110.15542000000001</v>
      </c>
      <c r="J827" s="54">
        <v>3263</v>
      </c>
      <c r="K827" s="55">
        <v>365</v>
      </c>
      <c r="L827" s="55">
        <v>730</v>
      </c>
      <c r="M827" s="55">
        <v>1095</v>
      </c>
      <c r="N827" s="55">
        <v>1460</v>
      </c>
      <c r="O827" s="55">
        <v>1825</v>
      </c>
      <c r="P827" s="55">
        <v>2190</v>
      </c>
      <c r="Q827" s="57">
        <v>2.3290384453705478E-4</v>
      </c>
      <c r="R827" s="58">
        <v>2997.0759030449922</v>
      </c>
      <c r="S827" s="58">
        <v>2752.8237721768178</v>
      </c>
      <c r="T827" s="58">
        <v>2528.4774112536188</v>
      </c>
      <c r="U827" s="58">
        <v>2322.4145634881411</v>
      </c>
      <c r="V827" s="58">
        <v>2133.1451808492375</v>
      </c>
      <c r="W827" s="60">
        <v>1959.3006494697524</v>
      </c>
      <c r="X827" s="59">
        <f t="shared" si="85"/>
        <v>4.8114370719999995</v>
      </c>
      <c r="Y827" s="59">
        <f t="shared" si="86"/>
        <v>4.4193202903795745</v>
      </c>
      <c r="Z827" s="59">
        <f t="shared" si="87"/>
        <v>4.0591597763206932</v>
      </c>
      <c r="AA827" s="59">
        <f t="shared" si="88"/>
        <v>3.7283511958995561</v>
      </c>
      <c r="AB827" s="59">
        <f t="shared" si="89"/>
        <v>3.4245024601040575</v>
      </c>
      <c r="AC827" s="59">
        <f t="shared" si="90"/>
        <v>3.1454164275501579</v>
      </c>
      <c r="AD827" s="59">
        <f t="shared" si="91"/>
        <v>2.8890750168717267</v>
      </c>
    </row>
    <row r="828" spans="1:30" x14ac:dyDescent="0.25">
      <c r="A828" s="52" t="s">
        <v>238</v>
      </c>
      <c r="B828" s="53">
        <v>33604</v>
      </c>
      <c r="C828" s="54">
        <v>4301331318</v>
      </c>
      <c r="D828" s="55">
        <v>366</v>
      </c>
      <c r="E828" s="55">
        <v>3270</v>
      </c>
      <c r="F828" s="55" t="s">
        <v>18</v>
      </c>
      <c r="G828" s="55" t="s">
        <v>32</v>
      </c>
      <c r="H828" s="55">
        <v>40.395000000000003</v>
      </c>
      <c r="I828" s="56">
        <v>-110.25297</v>
      </c>
      <c r="J828" s="54">
        <v>3270</v>
      </c>
      <c r="K828" s="55">
        <v>365</v>
      </c>
      <c r="L828" s="55">
        <v>730</v>
      </c>
      <c r="M828" s="55">
        <v>1095</v>
      </c>
      <c r="N828" s="55">
        <v>1460</v>
      </c>
      <c r="O828" s="55">
        <v>1825</v>
      </c>
      <c r="P828" s="55">
        <v>2190</v>
      </c>
      <c r="Q828" s="57">
        <v>2.3290384453705478E-4</v>
      </c>
      <c r="R828" s="58">
        <v>3003.5054253622816</v>
      </c>
      <c r="S828" s="58">
        <v>2758.7293089237492</v>
      </c>
      <c r="T828" s="58">
        <v>2533.9016655836144</v>
      </c>
      <c r="U828" s="58">
        <v>2327.3967583837639</v>
      </c>
      <c r="V828" s="58">
        <v>2137.721342745022</v>
      </c>
      <c r="W828" s="60">
        <v>1963.5038687606775</v>
      </c>
      <c r="X828" s="59">
        <f t="shared" si="85"/>
        <v>4.82175888</v>
      </c>
      <c r="Y828" s="59">
        <f t="shared" si="86"/>
        <v>4.4288009039354002</v>
      </c>
      <c r="Z828" s="59">
        <f t="shared" si="87"/>
        <v>4.067867750097661</v>
      </c>
      <c r="AA828" s="59">
        <f t="shared" si="88"/>
        <v>3.7363494975763252</v>
      </c>
      <c r="AB828" s="59">
        <f t="shared" si="89"/>
        <v>3.4318489256942284</v>
      </c>
      <c r="AC828" s="59">
        <f t="shared" si="90"/>
        <v>3.1521641796166153</v>
      </c>
      <c r="AD828" s="59">
        <f t="shared" si="91"/>
        <v>2.8952728486578443</v>
      </c>
    </row>
    <row r="829" spans="1:30" x14ac:dyDescent="0.25">
      <c r="A829" s="52" t="s">
        <v>766</v>
      </c>
      <c r="B829" s="53">
        <v>39848</v>
      </c>
      <c r="C829" s="54">
        <v>4304740256</v>
      </c>
      <c r="D829" s="55">
        <v>365</v>
      </c>
      <c r="E829" s="55">
        <v>3272</v>
      </c>
      <c r="F829" s="55" t="s">
        <v>18</v>
      </c>
      <c r="G829" s="55" t="s">
        <v>19</v>
      </c>
      <c r="H829" s="55">
        <v>40.100189999999898</v>
      </c>
      <c r="I829" s="56">
        <v>-109.884919999999</v>
      </c>
      <c r="J829" s="54">
        <v>3272</v>
      </c>
      <c r="K829" s="55">
        <v>365</v>
      </c>
      <c r="L829" s="55">
        <v>730</v>
      </c>
      <c r="M829" s="55">
        <v>1095</v>
      </c>
      <c r="N829" s="55">
        <v>1460</v>
      </c>
      <c r="O829" s="55">
        <v>1825</v>
      </c>
      <c r="P829" s="55">
        <v>2190</v>
      </c>
      <c r="Q829" s="57">
        <v>2.3290384453705478E-4</v>
      </c>
      <c r="R829" s="58">
        <v>3005.3424317386498</v>
      </c>
      <c r="S829" s="58">
        <v>2760.4166051371585</v>
      </c>
      <c r="T829" s="58">
        <v>2535.4514525350414</v>
      </c>
      <c r="U829" s="58">
        <v>2328.820242639656</v>
      </c>
      <c r="V829" s="58">
        <v>2139.028817572389</v>
      </c>
      <c r="W829" s="60">
        <v>1964.7047885580846</v>
      </c>
      <c r="X829" s="59">
        <f t="shared" si="85"/>
        <v>4.8247079680000002</v>
      </c>
      <c r="Y829" s="59">
        <f t="shared" si="86"/>
        <v>4.4315096506656353</v>
      </c>
      <c r="Z829" s="59">
        <f t="shared" si="87"/>
        <v>4.0703557426053658</v>
      </c>
      <c r="AA829" s="59">
        <f t="shared" si="88"/>
        <v>3.7386347266268301</v>
      </c>
      <c r="AB829" s="59">
        <f t="shared" si="89"/>
        <v>3.433947915862849</v>
      </c>
      <c r="AC829" s="59">
        <f t="shared" si="90"/>
        <v>3.1540921087784608</v>
      </c>
      <c r="AD829" s="59">
        <f t="shared" si="91"/>
        <v>2.8970436577395922</v>
      </c>
    </row>
    <row r="830" spans="1:30" x14ac:dyDescent="0.25">
      <c r="A830" s="52" t="s">
        <v>172</v>
      </c>
      <c r="B830" s="53">
        <v>31223</v>
      </c>
      <c r="C830" s="54">
        <v>4301331078</v>
      </c>
      <c r="D830" s="55">
        <v>366</v>
      </c>
      <c r="E830" s="55">
        <v>3274</v>
      </c>
      <c r="F830" s="55" t="s">
        <v>18</v>
      </c>
      <c r="G830" s="55" t="s">
        <v>32</v>
      </c>
      <c r="H830" s="55">
        <v>40.317439999999898</v>
      </c>
      <c r="I830" s="56">
        <v>-110.30713</v>
      </c>
      <c r="J830" s="54">
        <v>3274</v>
      </c>
      <c r="K830" s="55">
        <v>365</v>
      </c>
      <c r="L830" s="55">
        <v>730</v>
      </c>
      <c r="M830" s="55">
        <v>1095</v>
      </c>
      <c r="N830" s="55">
        <v>1460</v>
      </c>
      <c r="O830" s="55">
        <v>1825</v>
      </c>
      <c r="P830" s="55">
        <v>2190</v>
      </c>
      <c r="Q830" s="57">
        <v>2.3290384453705478E-4</v>
      </c>
      <c r="R830" s="58">
        <v>3007.1794381150185</v>
      </c>
      <c r="S830" s="58">
        <v>2762.1039013505674</v>
      </c>
      <c r="T830" s="58">
        <v>2537.0012394864689</v>
      </c>
      <c r="U830" s="58">
        <v>2330.2437268955482</v>
      </c>
      <c r="V830" s="58">
        <v>2140.3362923997556</v>
      </c>
      <c r="W830" s="60">
        <v>1965.9057083554917</v>
      </c>
      <c r="X830" s="59">
        <f t="shared" si="85"/>
        <v>4.8276570559999996</v>
      </c>
      <c r="Y830" s="59">
        <f t="shared" si="86"/>
        <v>4.4342183973958713</v>
      </c>
      <c r="Z830" s="59">
        <f t="shared" si="87"/>
        <v>4.0728437351130706</v>
      </c>
      <c r="AA830" s="59">
        <f t="shared" si="88"/>
        <v>3.7409199556773358</v>
      </c>
      <c r="AB830" s="59">
        <f t="shared" si="89"/>
        <v>3.4360469060314691</v>
      </c>
      <c r="AC830" s="59">
        <f t="shared" si="90"/>
        <v>3.1560200379403049</v>
      </c>
      <c r="AD830" s="59">
        <f t="shared" si="91"/>
        <v>2.89881446682134</v>
      </c>
    </row>
    <row r="831" spans="1:30" x14ac:dyDescent="0.25">
      <c r="A831" s="52" t="s">
        <v>189</v>
      </c>
      <c r="B831" s="53">
        <v>31428</v>
      </c>
      <c r="C831" s="54">
        <v>4301331104</v>
      </c>
      <c r="D831" s="55">
        <v>347</v>
      </c>
      <c r="E831" s="55">
        <v>3284</v>
      </c>
      <c r="F831" s="55" t="s">
        <v>18</v>
      </c>
      <c r="G831" s="55" t="s">
        <v>32</v>
      </c>
      <c r="H831" s="55">
        <v>40.364849999999898</v>
      </c>
      <c r="I831" s="56">
        <v>-110.214429999999</v>
      </c>
      <c r="J831" s="54">
        <v>3284</v>
      </c>
      <c r="K831" s="55">
        <v>365</v>
      </c>
      <c r="L831" s="55">
        <v>730</v>
      </c>
      <c r="M831" s="55">
        <v>1095</v>
      </c>
      <c r="N831" s="55">
        <v>1460</v>
      </c>
      <c r="O831" s="55">
        <v>1825</v>
      </c>
      <c r="P831" s="55">
        <v>2190</v>
      </c>
      <c r="Q831" s="57">
        <v>2.3290384453705478E-4</v>
      </c>
      <c r="R831" s="58">
        <v>3016.36446999686</v>
      </c>
      <c r="S831" s="58">
        <v>2770.5403824176124</v>
      </c>
      <c r="T831" s="58">
        <v>2544.7501742436052</v>
      </c>
      <c r="U831" s="58">
        <v>2337.3611481750095</v>
      </c>
      <c r="V831" s="58">
        <v>2146.8736665365909</v>
      </c>
      <c r="W831" s="60">
        <v>1971.9103073425274</v>
      </c>
      <c r="X831" s="59">
        <f t="shared" si="85"/>
        <v>4.8424024960000001</v>
      </c>
      <c r="Y831" s="59">
        <f t="shared" si="86"/>
        <v>4.4477621310470496</v>
      </c>
      <c r="Z831" s="59">
        <f t="shared" si="87"/>
        <v>4.0852836976515956</v>
      </c>
      <c r="AA831" s="59">
        <f t="shared" si="88"/>
        <v>3.7523461009298624</v>
      </c>
      <c r="AB831" s="59">
        <f t="shared" si="89"/>
        <v>3.4465418568745712</v>
      </c>
      <c r="AC831" s="59">
        <f t="shared" si="90"/>
        <v>3.165659683749531</v>
      </c>
      <c r="AD831" s="59">
        <f t="shared" si="91"/>
        <v>2.9076685122300798</v>
      </c>
    </row>
    <row r="832" spans="1:30" x14ac:dyDescent="0.25">
      <c r="A832" s="52" t="s">
        <v>535</v>
      </c>
      <c r="B832" s="53">
        <v>39213</v>
      </c>
      <c r="C832" s="54">
        <v>4301332918</v>
      </c>
      <c r="D832" s="55">
        <v>139</v>
      </c>
      <c r="E832" s="55">
        <v>3286</v>
      </c>
      <c r="F832" s="55" t="s">
        <v>18</v>
      </c>
      <c r="G832" s="55" t="s">
        <v>32</v>
      </c>
      <c r="H832" s="55">
        <v>40.047669999999897</v>
      </c>
      <c r="I832" s="56">
        <v>-110.1173</v>
      </c>
      <c r="J832" s="54">
        <v>3286</v>
      </c>
      <c r="K832" s="55">
        <v>365</v>
      </c>
      <c r="L832" s="55">
        <v>730</v>
      </c>
      <c r="M832" s="55">
        <v>1095</v>
      </c>
      <c r="N832" s="55">
        <v>1460</v>
      </c>
      <c r="O832" s="55">
        <v>1825</v>
      </c>
      <c r="P832" s="55">
        <v>2190</v>
      </c>
      <c r="Q832" s="57">
        <v>2.3290384453705478E-4</v>
      </c>
      <c r="R832" s="58">
        <v>3018.2014763732286</v>
      </c>
      <c r="S832" s="58">
        <v>2772.2276786310217</v>
      </c>
      <c r="T832" s="58">
        <v>2546.2999611950327</v>
      </c>
      <c r="U832" s="58">
        <v>2338.7846324309016</v>
      </c>
      <c r="V832" s="58">
        <v>2148.1811413639575</v>
      </c>
      <c r="W832" s="60">
        <v>1973.1112271399345</v>
      </c>
      <c r="X832" s="59">
        <f t="shared" si="85"/>
        <v>4.8453515839999994</v>
      </c>
      <c r="Y832" s="59">
        <f t="shared" si="86"/>
        <v>4.4504708777772857</v>
      </c>
      <c r="Z832" s="59">
        <f t="shared" si="87"/>
        <v>4.0877716901593013</v>
      </c>
      <c r="AA832" s="59">
        <f t="shared" si="88"/>
        <v>3.7546313299803682</v>
      </c>
      <c r="AB832" s="59">
        <f t="shared" si="89"/>
        <v>3.4486408470431913</v>
      </c>
      <c r="AC832" s="59">
        <f t="shared" si="90"/>
        <v>3.1675876129113751</v>
      </c>
      <c r="AD832" s="59">
        <f t="shared" si="91"/>
        <v>2.9094393213118273</v>
      </c>
    </row>
    <row r="833" spans="1:30" x14ac:dyDescent="0.25">
      <c r="A833" s="52" t="s">
        <v>659</v>
      </c>
      <c r="B833" s="53">
        <v>39521</v>
      </c>
      <c r="C833" s="54">
        <v>4301333639</v>
      </c>
      <c r="D833" s="55">
        <v>334</v>
      </c>
      <c r="E833" s="55">
        <v>3293</v>
      </c>
      <c r="F833" s="55" t="s">
        <v>18</v>
      </c>
      <c r="G833" s="55" t="s">
        <v>32</v>
      </c>
      <c r="H833" s="55">
        <v>40.16442</v>
      </c>
      <c r="I833" s="56">
        <v>-110.59413000000001</v>
      </c>
      <c r="J833" s="54">
        <v>3293</v>
      </c>
      <c r="K833" s="55">
        <v>365</v>
      </c>
      <c r="L833" s="55">
        <v>730</v>
      </c>
      <c r="M833" s="55">
        <v>1095</v>
      </c>
      <c r="N833" s="55">
        <v>1460</v>
      </c>
      <c r="O833" s="55">
        <v>1825</v>
      </c>
      <c r="P833" s="55">
        <v>2190</v>
      </c>
      <c r="Q833" s="57">
        <v>2.3290384453705478E-4</v>
      </c>
      <c r="R833" s="58">
        <v>3024.630998690518</v>
      </c>
      <c r="S833" s="58">
        <v>2778.1332153779531</v>
      </c>
      <c r="T833" s="58">
        <v>2551.7242155250283</v>
      </c>
      <c r="U833" s="58">
        <v>2343.7668273265244</v>
      </c>
      <c r="V833" s="58">
        <v>2152.757303259742</v>
      </c>
      <c r="W833" s="60">
        <v>1977.3144464308596</v>
      </c>
      <c r="X833" s="59">
        <f t="shared" si="85"/>
        <v>4.8556733919999999</v>
      </c>
      <c r="Y833" s="59">
        <f t="shared" si="86"/>
        <v>4.4599514913331113</v>
      </c>
      <c r="Z833" s="59">
        <f t="shared" si="87"/>
        <v>4.0964796639362682</v>
      </c>
      <c r="AA833" s="59">
        <f t="shared" si="88"/>
        <v>3.7626296316571373</v>
      </c>
      <c r="AB833" s="59">
        <f t="shared" si="89"/>
        <v>3.4559873126333627</v>
      </c>
      <c r="AC833" s="59">
        <f t="shared" si="90"/>
        <v>3.174335364977833</v>
      </c>
      <c r="AD833" s="59">
        <f t="shared" si="91"/>
        <v>2.9156371530979452</v>
      </c>
    </row>
    <row r="834" spans="1:30" x14ac:dyDescent="0.25">
      <c r="A834" s="52" t="s">
        <v>1359</v>
      </c>
      <c r="B834" s="53">
        <v>40810</v>
      </c>
      <c r="C834" s="54">
        <v>4304751572</v>
      </c>
      <c r="D834" s="55">
        <v>237</v>
      </c>
      <c r="E834" s="55">
        <v>3309</v>
      </c>
      <c r="F834" s="55" t="s">
        <v>18</v>
      </c>
      <c r="G834" s="55" t="s">
        <v>19</v>
      </c>
      <c r="H834" s="55">
        <v>40.158729999999899</v>
      </c>
      <c r="I834" s="56">
        <v>-109.814539999999</v>
      </c>
      <c r="J834" s="54">
        <v>3309</v>
      </c>
      <c r="K834" s="55">
        <v>365</v>
      </c>
      <c r="L834" s="55">
        <v>730</v>
      </c>
      <c r="M834" s="55">
        <v>1095</v>
      </c>
      <c r="N834" s="55">
        <v>1460</v>
      </c>
      <c r="O834" s="55">
        <v>1825</v>
      </c>
      <c r="P834" s="55">
        <v>2190</v>
      </c>
      <c r="Q834" s="57">
        <v>2.3290384453705478E-4</v>
      </c>
      <c r="R834" s="58">
        <v>3039.3270497014646</v>
      </c>
      <c r="S834" s="58">
        <v>2791.6315850852252</v>
      </c>
      <c r="T834" s="58">
        <v>2564.1225111364465</v>
      </c>
      <c r="U834" s="58">
        <v>2355.1547013736617</v>
      </c>
      <c r="V834" s="58">
        <v>2163.217101878678</v>
      </c>
      <c r="W834" s="60">
        <v>1986.9218048101168</v>
      </c>
      <c r="X834" s="59">
        <f t="shared" si="85"/>
        <v>4.8792660959999994</v>
      </c>
      <c r="Y834" s="59">
        <f t="shared" si="86"/>
        <v>4.4816214651749959</v>
      </c>
      <c r="Z834" s="59">
        <f t="shared" si="87"/>
        <v>4.1163836039979085</v>
      </c>
      <c r="AA834" s="59">
        <f t="shared" si="88"/>
        <v>3.7809114640611803</v>
      </c>
      <c r="AB834" s="59">
        <f t="shared" si="89"/>
        <v>3.4727792339823247</v>
      </c>
      <c r="AC834" s="59">
        <f t="shared" si="90"/>
        <v>3.1897587982725932</v>
      </c>
      <c r="AD834" s="59">
        <f t="shared" si="91"/>
        <v>2.9298036257519287</v>
      </c>
    </row>
    <row r="835" spans="1:30" x14ac:dyDescent="0.25">
      <c r="A835" s="52" t="s">
        <v>1238</v>
      </c>
      <c r="B835" s="53">
        <v>40635</v>
      </c>
      <c r="C835" s="54">
        <v>4301350249</v>
      </c>
      <c r="D835" s="55">
        <v>362</v>
      </c>
      <c r="E835" s="55">
        <v>3311</v>
      </c>
      <c r="F835" s="55" t="s">
        <v>18</v>
      </c>
      <c r="G835" s="55" t="s">
        <v>32</v>
      </c>
      <c r="H835" s="55">
        <v>40.0649599999999</v>
      </c>
      <c r="I835" s="56">
        <v>-110.0749</v>
      </c>
      <c r="J835" s="54">
        <v>3311</v>
      </c>
      <c r="K835" s="55">
        <v>365</v>
      </c>
      <c r="L835" s="55">
        <v>730</v>
      </c>
      <c r="M835" s="55">
        <v>1095</v>
      </c>
      <c r="N835" s="55">
        <v>1460</v>
      </c>
      <c r="O835" s="55">
        <v>1825</v>
      </c>
      <c r="P835" s="55">
        <v>2190</v>
      </c>
      <c r="Q835" s="57">
        <v>2.3290384453705478E-4</v>
      </c>
      <c r="R835" s="58">
        <v>3041.1640560778333</v>
      </c>
      <c r="S835" s="58">
        <v>2793.3188812986341</v>
      </c>
      <c r="T835" s="58">
        <v>2565.6722980878735</v>
      </c>
      <c r="U835" s="58">
        <v>2356.5781856295539</v>
      </c>
      <c r="V835" s="58">
        <v>2164.5245767060451</v>
      </c>
      <c r="W835" s="60">
        <v>1988.1227246075239</v>
      </c>
      <c r="X835" s="59">
        <f t="shared" si="85"/>
        <v>4.8822151839999997</v>
      </c>
      <c r="Y835" s="59">
        <f t="shared" si="86"/>
        <v>4.484330211905232</v>
      </c>
      <c r="Z835" s="59">
        <f t="shared" si="87"/>
        <v>4.1188715965056133</v>
      </c>
      <c r="AA835" s="59">
        <f t="shared" si="88"/>
        <v>3.7831966931116852</v>
      </c>
      <c r="AB835" s="59">
        <f t="shared" si="89"/>
        <v>3.4748782241509448</v>
      </c>
      <c r="AC835" s="59">
        <f t="shared" si="90"/>
        <v>3.1916867274344383</v>
      </c>
      <c r="AD835" s="59">
        <f t="shared" si="91"/>
        <v>2.9315744348336765</v>
      </c>
    </row>
    <row r="836" spans="1:30" x14ac:dyDescent="0.25">
      <c r="A836" s="52" t="s">
        <v>1338</v>
      </c>
      <c r="B836" s="53">
        <v>40777</v>
      </c>
      <c r="C836" s="54">
        <v>4304751308</v>
      </c>
      <c r="D836" s="55">
        <v>350</v>
      </c>
      <c r="E836" s="55">
        <v>3322</v>
      </c>
      <c r="F836" s="55" t="s">
        <v>18</v>
      </c>
      <c r="G836" s="55" t="s">
        <v>19</v>
      </c>
      <c r="H836" s="55">
        <v>40.1659399999999</v>
      </c>
      <c r="I836" s="56">
        <v>-109.86655</v>
      </c>
      <c r="J836" s="54">
        <v>3322</v>
      </c>
      <c r="K836" s="55">
        <v>365</v>
      </c>
      <c r="L836" s="55">
        <v>730</v>
      </c>
      <c r="M836" s="55">
        <v>1095</v>
      </c>
      <c r="N836" s="55">
        <v>1460</v>
      </c>
      <c r="O836" s="55">
        <v>1825</v>
      </c>
      <c r="P836" s="55">
        <v>2190</v>
      </c>
      <c r="Q836" s="57">
        <v>2.3290384453705478E-4</v>
      </c>
      <c r="R836" s="58">
        <v>3051.2675911478591</v>
      </c>
      <c r="S836" s="58">
        <v>2802.5990104723837</v>
      </c>
      <c r="T836" s="58">
        <v>2574.196126320724</v>
      </c>
      <c r="U836" s="58">
        <v>2364.4073490369615</v>
      </c>
      <c r="V836" s="58">
        <v>2171.7156882565637</v>
      </c>
      <c r="W836" s="60">
        <v>1994.7277834932631</v>
      </c>
      <c r="X836" s="51">
        <f t="shared" ref="X836:X899" si="92">E836*0.001474544</f>
        <v>4.8984351679999998</v>
      </c>
      <c r="Y836" s="59">
        <f t="shared" si="86"/>
        <v>4.4992283189215287</v>
      </c>
      <c r="Z836" s="59">
        <f t="shared" si="87"/>
        <v>4.1325555552979907</v>
      </c>
      <c r="AA836" s="59">
        <f t="shared" si="88"/>
        <v>3.7957654528894658</v>
      </c>
      <c r="AB836" s="59">
        <f t="shared" si="89"/>
        <v>3.4864226700783574</v>
      </c>
      <c r="AC836" s="59">
        <f t="shared" si="90"/>
        <v>3.2022903378245862</v>
      </c>
      <c r="AD836" s="59">
        <f t="shared" si="91"/>
        <v>2.9413138847832903</v>
      </c>
    </row>
    <row r="837" spans="1:30" x14ac:dyDescent="0.25">
      <c r="A837" s="52" t="s">
        <v>1282</v>
      </c>
      <c r="B837" s="53">
        <v>40687</v>
      </c>
      <c r="C837" s="54">
        <v>4304751307</v>
      </c>
      <c r="D837" s="55">
        <v>364</v>
      </c>
      <c r="E837" s="55">
        <v>3327</v>
      </c>
      <c r="F837" s="55" t="s">
        <v>18</v>
      </c>
      <c r="G837" s="55" t="s">
        <v>19</v>
      </c>
      <c r="H837" s="55">
        <v>40.165909999999897</v>
      </c>
      <c r="I837" s="56">
        <v>-109.87597</v>
      </c>
      <c r="J837" s="54">
        <v>3327</v>
      </c>
      <c r="K837" s="55">
        <v>365</v>
      </c>
      <c r="L837" s="55">
        <v>730</v>
      </c>
      <c r="M837" s="55">
        <v>1095</v>
      </c>
      <c r="N837" s="55">
        <v>1460</v>
      </c>
      <c r="O837" s="55">
        <v>1825</v>
      </c>
      <c r="P837" s="55">
        <v>2190</v>
      </c>
      <c r="Q837" s="57">
        <v>2.3290384453705478E-4</v>
      </c>
      <c r="R837" s="58">
        <v>3055.8601070887803</v>
      </c>
      <c r="S837" s="58">
        <v>2806.8172510059067</v>
      </c>
      <c r="T837" s="58">
        <v>2578.0705936992922</v>
      </c>
      <c r="U837" s="58">
        <v>2367.9660596766917</v>
      </c>
      <c r="V837" s="58">
        <v>2174.9843753249811</v>
      </c>
      <c r="W837" s="60">
        <v>1997.7300829867811</v>
      </c>
      <c r="X837" s="59">
        <f t="shared" si="92"/>
        <v>4.905807888</v>
      </c>
      <c r="Y837" s="59">
        <f t="shared" ref="Y837:Y900" si="93">R837*0.001474544</f>
        <v>4.5060001857471184</v>
      </c>
      <c r="Z837" s="59">
        <f t="shared" ref="Z837:Z900" si="94">S837*0.001474544</f>
        <v>4.1387755365672536</v>
      </c>
      <c r="AA837" s="59">
        <f t="shared" ref="AA837:AA900" si="95">T837*0.001474544</f>
        <v>3.8014785255157291</v>
      </c>
      <c r="AB837" s="59">
        <f t="shared" ref="AB837:AB900" si="96">U837*0.001474544</f>
        <v>3.4916701454999073</v>
      </c>
      <c r="AC837" s="59">
        <f t="shared" ref="AC837:AC900" si="97">V837*0.001474544</f>
        <v>3.207110160729199</v>
      </c>
      <c r="AD837" s="59">
        <f t="shared" ref="AD837:AD900" si="98">W837*0.001474544</f>
        <v>2.9457409074876599</v>
      </c>
    </row>
    <row r="838" spans="1:30" x14ac:dyDescent="0.25">
      <c r="A838" s="52" t="s">
        <v>966</v>
      </c>
      <c r="B838" s="53">
        <v>40338</v>
      </c>
      <c r="C838" s="54">
        <v>4301334295</v>
      </c>
      <c r="D838" s="55">
        <v>366</v>
      </c>
      <c r="E838" s="55">
        <v>3333</v>
      </c>
      <c r="F838" s="55" t="s">
        <v>18</v>
      </c>
      <c r="G838" s="55" t="s">
        <v>32</v>
      </c>
      <c r="H838" s="55">
        <v>40.057670000000002</v>
      </c>
      <c r="I838" s="56">
        <v>-110.31892000000001</v>
      </c>
      <c r="J838" s="54">
        <v>3333</v>
      </c>
      <c r="K838" s="55">
        <v>365</v>
      </c>
      <c r="L838" s="55">
        <v>730</v>
      </c>
      <c r="M838" s="55">
        <v>1095</v>
      </c>
      <c r="N838" s="55">
        <v>1460</v>
      </c>
      <c r="O838" s="55">
        <v>1825</v>
      </c>
      <c r="P838" s="55">
        <v>2190</v>
      </c>
      <c r="Q838" s="57">
        <v>2.3290384453705478E-4</v>
      </c>
      <c r="R838" s="58">
        <v>3061.3711262178854</v>
      </c>
      <c r="S838" s="58">
        <v>2811.8791396461334</v>
      </c>
      <c r="T838" s="58">
        <v>2582.7199545535741</v>
      </c>
      <c r="U838" s="58">
        <v>2372.2365124443686</v>
      </c>
      <c r="V838" s="58">
        <v>2178.9067998070818</v>
      </c>
      <c r="W838" s="60">
        <v>2001.3328423790024</v>
      </c>
      <c r="X838" s="59">
        <f t="shared" si="92"/>
        <v>4.9146551519999999</v>
      </c>
      <c r="Y838" s="59">
        <f t="shared" si="93"/>
        <v>4.5141264259378255</v>
      </c>
      <c r="Z838" s="59">
        <f t="shared" si="94"/>
        <v>4.1462395140903681</v>
      </c>
      <c r="AA838" s="59">
        <f t="shared" si="95"/>
        <v>3.808334212667245</v>
      </c>
      <c r="AB838" s="59">
        <f t="shared" si="96"/>
        <v>3.497967116005769</v>
      </c>
      <c r="AC838" s="59">
        <f t="shared" si="97"/>
        <v>3.2128939482147336</v>
      </c>
      <c r="AD838" s="59">
        <f t="shared" si="98"/>
        <v>2.9510533347329035</v>
      </c>
    </row>
    <row r="839" spans="1:30" x14ac:dyDescent="0.25">
      <c r="A839" s="52" t="s">
        <v>1167</v>
      </c>
      <c r="B839" s="53">
        <v>40554</v>
      </c>
      <c r="C839" s="54">
        <v>4301334142</v>
      </c>
      <c r="D839" s="55">
        <v>348</v>
      </c>
      <c r="E839" s="55">
        <v>3335</v>
      </c>
      <c r="F839" s="55" t="s">
        <v>18</v>
      </c>
      <c r="G839" s="55" t="s">
        <v>32</v>
      </c>
      <c r="H839" s="55">
        <v>40.047110000000004</v>
      </c>
      <c r="I839" s="56">
        <v>-110.07489</v>
      </c>
      <c r="J839" s="54">
        <v>3335</v>
      </c>
      <c r="K839" s="55">
        <v>365</v>
      </c>
      <c r="L839" s="55">
        <v>730</v>
      </c>
      <c r="M839" s="55">
        <v>1095</v>
      </c>
      <c r="N839" s="55">
        <v>1460</v>
      </c>
      <c r="O839" s="55">
        <v>1825</v>
      </c>
      <c r="P839" s="55">
        <v>2190</v>
      </c>
      <c r="Q839" s="57">
        <v>2.3290384453705478E-4</v>
      </c>
      <c r="R839" s="58">
        <v>3063.2081325942536</v>
      </c>
      <c r="S839" s="58">
        <v>2813.5664358595427</v>
      </c>
      <c r="T839" s="58">
        <v>2584.2697415050011</v>
      </c>
      <c r="U839" s="58">
        <v>2373.6599967002608</v>
      </c>
      <c r="V839" s="58">
        <v>2180.2142746344489</v>
      </c>
      <c r="W839" s="60">
        <v>2002.5337621764095</v>
      </c>
      <c r="X839" s="59">
        <f t="shared" si="92"/>
        <v>4.9176042400000002</v>
      </c>
      <c r="Y839" s="59">
        <f t="shared" si="93"/>
        <v>4.5168351726680607</v>
      </c>
      <c r="Z839" s="59">
        <f t="shared" si="94"/>
        <v>4.1487275065980738</v>
      </c>
      <c r="AA839" s="59">
        <f t="shared" si="95"/>
        <v>3.8106194417177504</v>
      </c>
      <c r="AB839" s="59">
        <f t="shared" si="96"/>
        <v>3.5000661061743892</v>
      </c>
      <c r="AC839" s="59">
        <f t="shared" si="97"/>
        <v>3.2148218773765787</v>
      </c>
      <c r="AD839" s="59">
        <f t="shared" si="98"/>
        <v>2.9528241438146514</v>
      </c>
    </row>
    <row r="840" spans="1:30" x14ac:dyDescent="0.25">
      <c r="A840" s="52" t="s">
        <v>1263</v>
      </c>
      <c r="B840" s="53">
        <v>40666</v>
      </c>
      <c r="C840" s="54">
        <v>4301350527</v>
      </c>
      <c r="D840" s="55">
        <v>366</v>
      </c>
      <c r="E840" s="55">
        <v>3335</v>
      </c>
      <c r="F840" s="55" t="s">
        <v>18</v>
      </c>
      <c r="G840" s="55" t="s">
        <v>32</v>
      </c>
      <c r="H840" s="55">
        <v>40.004980000000003</v>
      </c>
      <c r="I840" s="56">
        <v>-110.32837000000001</v>
      </c>
      <c r="J840" s="54">
        <v>3335</v>
      </c>
      <c r="K840" s="55">
        <v>365</v>
      </c>
      <c r="L840" s="55">
        <v>730</v>
      </c>
      <c r="M840" s="55">
        <v>1095</v>
      </c>
      <c r="N840" s="55">
        <v>1460</v>
      </c>
      <c r="O840" s="55">
        <v>1825</v>
      </c>
      <c r="P840" s="55">
        <v>2190</v>
      </c>
      <c r="Q840" s="57">
        <v>2.3290384453705478E-4</v>
      </c>
      <c r="R840" s="58">
        <v>3063.2081325942536</v>
      </c>
      <c r="S840" s="58">
        <v>2813.5664358595427</v>
      </c>
      <c r="T840" s="58">
        <v>2584.2697415050011</v>
      </c>
      <c r="U840" s="58">
        <v>2373.6599967002608</v>
      </c>
      <c r="V840" s="58">
        <v>2180.2142746344489</v>
      </c>
      <c r="W840" s="60">
        <v>2002.5337621764095</v>
      </c>
      <c r="X840" s="59">
        <f t="shared" si="92"/>
        <v>4.9176042400000002</v>
      </c>
      <c r="Y840" s="59">
        <f t="shared" si="93"/>
        <v>4.5168351726680607</v>
      </c>
      <c r="Z840" s="59">
        <f t="shared" si="94"/>
        <v>4.1487275065980738</v>
      </c>
      <c r="AA840" s="59">
        <f t="shared" si="95"/>
        <v>3.8106194417177504</v>
      </c>
      <c r="AB840" s="59">
        <f t="shared" si="96"/>
        <v>3.5000661061743892</v>
      </c>
      <c r="AC840" s="59">
        <f t="shared" si="97"/>
        <v>3.2148218773765787</v>
      </c>
      <c r="AD840" s="59">
        <f t="shared" si="98"/>
        <v>2.9528241438146514</v>
      </c>
    </row>
    <row r="841" spans="1:30" x14ac:dyDescent="0.25">
      <c r="A841" s="52" t="s">
        <v>1094</v>
      </c>
      <c r="B841" s="53">
        <v>40473</v>
      </c>
      <c r="C841" s="54">
        <v>4301350187</v>
      </c>
      <c r="D841" s="55">
        <v>356</v>
      </c>
      <c r="E841" s="55">
        <v>3350</v>
      </c>
      <c r="F841" s="55" t="s">
        <v>18</v>
      </c>
      <c r="G841" s="55" t="s">
        <v>32</v>
      </c>
      <c r="H841" s="55">
        <v>40.072139999999898</v>
      </c>
      <c r="I841" s="56">
        <v>-110.084689999999</v>
      </c>
      <c r="J841" s="54">
        <v>3350</v>
      </c>
      <c r="K841" s="55">
        <v>365</v>
      </c>
      <c r="L841" s="55">
        <v>730</v>
      </c>
      <c r="M841" s="55">
        <v>1095</v>
      </c>
      <c r="N841" s="55">
        <v>1460</v>
      </c>
      <c r="O841" s="55">
        <v>1825</v>
      </c>
      <c r="P841" s="55">
        <v>2190</v>
      </c>
      <c r="Q841" s="57">
        <v>2.3290384453705478E-4</v>
      </c>
      <c r="R841" s="58">
        <v>3076.9856804170163</v>
      </c>
      <c r="S841" s="58">
        <v>2826.2211574601101</v>
      </c>
      <c r="T841" s="58">
        <v>2595.8931436407061</v>
      </c>
      <c r="U841" s="58">
        <v>2384.3361286194522</v>
      </c>
      <c r="V841" s="58">
        <v>2190.0203358397011</v>
      </c>
      <c r="W841" s="60">
        <v>2011.5406606569632</v>
      </c>
      <c r="X841" s="59">
        <f t="shared" si="92"/>
        <v>4.9397224</v>
      </c>
      <c r="Y841" s="59">
        <f t="shared" si="93"/>
        <v>4.5371507731448286</v>
      </c>
      <c r="Z841" s="59">
        <f t="shared" si="94"/>
        <v>4.1673874504058608</v>
      </c>
      <c r="AA841" s="59">
        <f t="shared" si="95"/>
        <v>3.8277586595965412</v>
      </c>
      <c r="AB841" s="59">
        <f t="shared" si="96"/>
        <v>3.5158085324390416</v>
      </c>
      <c r="AC841" s="59">
        <f t="shared" si="97"/>
        <v>3.2292813460904162</v>
      </c>
      <c r="AD841" s="59">
        <f t="shared" si="98"/>
        <v>2.9661052119277609</v>
      </c>
    </row>
    <row r="842" spans="1:30" x14ac:dyDescent="0.25">
      <c r="A842" s="52" t="s">
        <v>378</v>
      </c>
      <c r="B842" s="53">
        <v>38232</v>
      </c>
      <c r="C842" s="54">
        <v>4301332406</v>
      </c>
      <c r="D842" s="55">
        <v>351</v>
      </c>
      <c r="E842" s="55">
        <v>3358</v>
      </c>
      <c r="F842" s="55" t="s">
        <v>18</v>
      </c>
      <c r="G842" s="55" t="s">
        <v>32</v>
      </c>
      <c r="H842" s="55">
        <v>40.0333299999999</v>
      </c>
      <c r="I842" s="56">
        <v>-110.21167</v>
      </c>
      <c r="J842" s="54">
        <v>3358</v>
      </c>
      <c r="K842" s="55">
        <v>365</v>
      </c>
      <c r="L842" s="55">
        <v>730</v>
      </c>
      <c r="M842" s="55">
        <v>1095</v>
      </c>
      <c r="N842" s="55">
        <v>1460</v>
      </c>
      <c r="O842" s="55">
        <v>1825</v>
      </c>
      <c r="P842" s="55">
        <v>2190</v>
      </c>
      <c r="Q842" s="57">
        <v>2.3290384453705478E-4</v>
      </c>
      <c r="R842" s="58">
        <v>3084.3337059224896</v>
      </c>
      <c r="S842" s="58">
        <v>2832.9703423137462</v>
      </c>
      <c r="T842" s="58">
        <v>2602.0922914464149</v>
      </c>
      <c r="U842" s="58">
        <v>2390.0300656430209</v>
      </c>
      <c r="V842" s="58">
        <v>2195.2502351491694</v>
      </c>
      <c r="W842" s="60">
        <v>2016.3443398465918</v>
      </c>
      <c r="X842" s="59">
        <f t="shared" si="92"/>
        <v>4.9515187520000001</v>
      </c>
      <c r="Y842" s="59">
        <f t="shared" si="93"/>
        <v>4.5479857600657709</v>
      </c>
      <c r="Z842" s="59">
        <f t="shared" si="94"/>
        <v>4.1773394204366801</v>
      </c>
      <c r="AA842" s="59">
        <f t="shared" si="95"/>
        <v>3.8368995757985624</v>
      </c>
      <c r="AB842" s="59">
        <f t="shared" si="96"/>
        <v>3.5242044931135226</v>
      </c>
      <c r="AC842" s="59">
        <f t="shared" si="97"/>
        <v>3.2369930627377967</v>
      </c>
      <c r="AD842" s="59">
        <f t="shared" si="98"/>
        <v>2.9731884482547528</v>
      </c>
    </row>
    <row r="843" spans="1:30" x14ac:dyDescent="0.25">
      <c r="A843" s="52" t="s">
        <v>987</v>
      </c>
      <c r="B843" s="53">
        <v>40366</v>
      </c>
      <c r="C843" s="54">
        <v>4301350106</v>
      </c>
      <c r="D843" s="55">
        <v>360</v>
      </c>
      <c r="E843" s="55">
        <v>3373</v>
      </c>
      <c r="F843" s="55" t="s">
        <v>18</v>
      </c>
      <c r="G843" s="55" t="s">
        <v>32</v>
      </c>
      <c r="H843" s="55">
        <v>40.079329999999899</v>
      </c>
      <c r="I843" s="56">
        <v>-110.06047</v>
      </c>
      <c r="J843" s="54">
        <v>3373</v>
      </c>
      <c r="K843" s="55">
        <v>365</v>
      </c>
      <c r="L843" s="55">
        <v>730</v>
      </c>
      <c r="M843" s="55">
        <v>1095</v>
      </c>
      <c r="N843" s="55">
        <v>1460</v>
      </c>
      <c r="O843" s="55">
        <v>1825</v>
      </c>
      <c r="P843" s="55">
        <v>2190</v>
      </c>
      <c r="Q843" s="57">
        <v>2.3290384453705478E-4</v>
      </c>
      <c r="R843" s="58">
        <v>3098.1112537452527</v>
      </c>
      <c r="S843" s="58">
        <v>2845.6250639143141</v>
      </c>
      <c r="T843" s="58">
        <v>2613.7156935821195</v>
      </c>
      <c r="U843" s="58">
        <v>2400.7061975622128</v>
      </c>
      <c r="V843" s="58">
        <v>2205.0562963544216</v>
      </c>
      <c r="W843" s="60">
        <v>2025.3512383271452</v>
      </c>
      <c r="X843" s="59">
        <f t="shared" si="92"/>
        <v>4.9736369119999999</v>
      </c>
      <c r="Y843" s="59">
        <f t="shared" si="93"/>
        <v>4.5683013605425398</v>
      </c>
      <c r="Z843" s="59">
        <f t="shared" si="94"/>
        <v>4.195999364244468</v>
      </c>
      <c r="AA843" s="59">
        <f t="shared" si="95"/>
        <v>3.8540387936773528</v>
      </c>
      <c r="AB843" s="59">
        <f t="shared" si="96"/>
        <v>3.5399469193781754</v>
      </c>
      <c r="AC843" s="59">
        <f t="shared" si="97"/>
        <v>3.2514525314516343</v>
      </c>
      <c r="AD843" s="59">
        <f t="shared" si="98"/>
        <v>2.9864695163678618</v>
      </c>
    </row>
    <row r="844" spans="1:30" x14ac:dyDescent="0.25">
      <c r="A844" s="52" t="s">
        <v>1090</v>
      </c>
      <c r="B844" s="53">
        <v>40470</v>
      </c>
      <c r="C844" s="54">
        <v>4301350345</v>
      </c>
      <c r="D844" s="55">
        <v>364</v>
      </c>
      <c r="E844" s="55">
        <v>3377</v>
      </c>
      <c r="F844" s="55" t="s">
        <v>18</v>
      </c>
      <c r="G844" s="55" t="s">
        <v>32</v>
      </c>
      <c r="H844" s="55">
        <v>40.121589999999898</v>
      </c>
      <c r="I844" s="56">
        <v>-110.18306</v>
      </c>
      <c r="J844" s="54">
        <v>3377</v>
      </c>
      <c r="K844" s="55">
        <v>365</v>
      </c>
      <c r="L844" s="55">
        <v>730</v>
      </c>
      <c r="M844" s="55">
        <v>1095</v>
      </c>
      <c r="N844" s="55">
        <v>1460</v>
      </c>
      <c r="O844" s="55">
        <v>1825</v>
      </c>
      <c r="P844" s="55">
        <v>2190</v>
      </c>
      <c r="Q844" s="57">
        <v>2.3290384453705478E-4</v>
      </c>
      <c r="R844" s="58">
        <v>3101.7852664979891</v>
      </c>
      <c r="S844" s="58">
        <v>2848.9996563411319</v>
      </c>
      <c r="T844" s="58">
        <v>2616.8152674849744</v>
      </c>
      <c r="U844" s="58">
        <v>2403.5531660739971</v>
      </c>
      <c r="V844" s="58">
        <v>2207.6712460091558</v>
      </c>
      <c r="W844" s="60">
        <v>2027.7530779219596</v>
      </c>
      <c r="X844" s="59">
        <f t="shared" si="92"/>
        <v>4.9795350879999996</v>
      </c>
      <c r="Y844" s="59">
        <f t="shared" si="93"/>
        <v>4.5737188540030109</v>
      </c>
      <c r="Z844" s="59">
        <f t="shared" si="94"/>
        <v>4.2009753492598776</v>
      </c>
      <c r="AA844" s="59">
        <f t="shared" si="95"/>
        <v>3.8586092517783639</v>
      </c>
      <c r="AB844" s="59">
        <f t="shared" si="96"/>
        <v>3.5441448997154157</v>
      </c>
      <c r="AC844" s="59">
        <f t="shared" si="97"/>
        <v>3.2553083897753243</v>
      </c>
      <c r="AD844" s="59">
        <f t="shared" si="98"/>
        <v>2.990011134531358</v>
      </c>
    </row>
    <row r="845" spans="1:30" x14ac:dyDescent="0.25">
      <c r="A845" s="52" t="s">
        <v>609</v>
      </c>
      <c r="B845" s="53">
        <v>39359</v>
      </c>
      <c r="C845" s="54">
        <v>4301333518</v>
      </c>
      <c r="D845" s="55">
        <v>326</v>
      </c>
      <c r="E845" s="55">
        <v>3378</v>
      </c>
      <c r="F845" s="55" t="s">
        <v>18</v>
      </c>
      <c r="G845" s="55" t="s">
        <v>32</v>
      </c>
      <c r="H845" s="55">
        <v>40.061660000000003</v>
      </c>
      <c r="I845" s="56">
        <v>-110.12683</v>
      </c>
      <c r="J845" s="54">
        <v>3378</v>
      </c>
      <c r="K845" s="55">
        <v>365</v>
      </c>
      <c r="L845" s="55">
        <v>730</v>
      </c>
      <c r="M845" s="55">
        <v>1095</v>
      </c>
      <c r="N845" s="55">
        <v>1460</v>
      </c>
      <c r="O845" s="55">
        <v>1825</v>
      </c>
      <c r="P845" s="55">
        <v>2190</v>
      </c>
      <c r="Q845" s="57">
        <v>2.3290384453705478E-4</v>
      </c>
      <c r="R845" s="58">
        <v>3102.7037696861735</v>
      </c>
      <c r="S845" s="58">
        <v>2849.8433044478365</v>
      </c>
      <c r="T845" s="58">
        <v>2617.5901609606876</v>
      </c>
      <c r="U845" s="58">
        <v>2404.2649082019429</v>
      </c>
      <c r="V845" s="58">
        <v>2208.3249834228391</v>
      </c>
      <c r="W845" s="60">
        <v>2028.3535378206632</v>
      </c>
      <c r="X845" s="59">
        <f t="shared" si="92"/>
        <v>4.9810096320000001</v>
      </c>
      <c r="Y845" s="59">
        <f t="shared" si="93"/>
        <v>4.5750732273681285</v>
      </c>
      <c r="Z845" s="59">
        <f t="shared" si="94"/>
        <v>4.2022193455137309</v>
      </c>
      <c r="AA845" s="59">
        <f t="shared" si="95"/>
        <v>3.8597518663036161</v>
      </c>
      <c r="AB845" s="59">
        <f t="shared" si="96"/>
        <v>3.5451943947997258</v>
      </c>
      <c r="AC845" s="59">
        <f t="shared" si="97"/>
        <v>3.2562723543562466</v>
      </c>
      <c r="AD845" s="59">
        <f t="shared" si="98"/>
        <v>2.990896539072232</v>
      </c>
    </row>
    <row r="846" spans="1:30" x14ac:dyDescent="0.25">
      <c r="A846" s="52" t="s">
        <v>1367</v>
      </c>
      <c r="B846" s="53">
        <v>40819</v>
      </c>
      <c r="C846" s="54">
        <v>4301350617</v>
      </c>
      <c r="D846" s="55">
        <v>319</v>
      </c>
      <c r="E846" s="55">
        <v>3380</v>
      </c>
      <c r="F846" s="55" t="s">
        <v>18</v>
      </c>
      <c r="G846" s="55" t="s">
        <v>32</v>
      </c>
      <c r="H846" s="55">
        <v>40.143889999999899</v>
      </c>
      <c r="I846" s="56">
        <v>-110.13564</v>
      </c>
      <c r="J846" s="54">
        <v>3380</v>
      </c>
      <c r="K846" s="55">
        <v>365</v>
      </c>
      <c r="L846" s="55">
        <v>730</v>
      </c>
      <c r="M846" s="55">
        <v>1095</v>
      </c>
      <c r="N846" s="55">
        <v>1460</v>
      </c>
      <c r="O846" s="55">
        <v>1825</v>
      </c>
      <c r="P846" s="55">
        <v>2190</v>
      </c>
      <c r="Q846" s="57">
        <v>2.3290384453705478E-4</v>
      </c>
      <c r="R846" s="58">
        <v>3104.5407760625417</v>
      </c>
      <c r="S846" s="58">
        <v>2851.5306006612454</v>
      </c>
      <c r="T846" s="58">
        <v>2619.1399479121151</v>
      </c>
      <c r="U846" s="58">
        <v>2405.6883924578356</v>
      </c>
      <c r="V846" s="58">
        <v>2209.6324582502061</v>
      </c>
      <c r="W846" s="60">
        <v>2029.5544576180703</v>
      </c>
      <c r="X846" s="59">
        <f t="shared" si="92"/>
        <v>4.9839587199999995</v>
      </c>
      <c r="Y846" s="59">
        <f t="shared" si="93"/>
        <v>4.5777819740983645</v>
      </c>
      <c r="Z846" s="59">
        <f t="shared" si="94"/>
        <v>4.2047073380214357</v>
      </c>
      <c r="AA846" s="59">
        <f t="shared" si="95"/>
        <v>3.8620370953541219</v>
      </c>
      <c r="AB846" s="59">
        <f t="shared" si="96"/>
        <v>3.5472933849683463</v>
      </c>
      <c r="AC846" s="59">
        <f t="shared" si="97"/>
        <v>3.2582002835180917</v>
      </c>
      <c r="AD846" s="59">
        <f t="shared" si="98"/>
        <v>2.9926673481539798</v>
      </c>
    </row>
    <row r="847" spans="1:30" x14ac:dyDescent="0.25">
      <c r="A847" s="52" t="s">
        <v>1511</v>
      </c>
      <c r="B847" s="53">
        <v>41010</v>
      </c>
      <c r="C847" s="54">
        <v>4304751727</v>
      </c>
      <c r="D847" s="55">
        <v>264</v>
      </c>
      <c r="E847" s="55">
        <v>3384</v>
      </c>
      <c r="F847" s="55" t="s">
        <v>18</v>
      </c>
      <c r="G847" s="55" t="s">
        <v>19</v>
      </c>
      <c r="H847" s="55">
        <v>40.156260000000003</v>
      </c>
      <c r="I847" s="56">
        <v>-109.785659999999</v>
      </c>
      <c r="J847" s="54">
        <v>3384</v>
      </c>
      <c r="K847" s="55">
        <v>365</v>
      </c>
      <c r="L847" s="55">
        <v>730</v>
      </c>
      <c r="M847" s="55">
        <v>1095</v>
      </c>
      <c r="N847" s="55">
        <v>1460</v>
      </c>
      <c r="O847" s="55">
        <v>1825</v>
      </c>
      <c r="P847" s="55">
        <v>2190</v>
      </c>
      <c r="Q847" s="57">
        <v>2.3290384453705478E-4</v>
      </c>
      <c r="R847" s="58">
        <v>3108.2147888152786</v>
      </c>
      <c r="S847" s="58">
        <v>2854.9051930880637</v>
      </c>
      <c r="T847" s="58">
        <v>2622.2395218149695</v>
      </c>
      <c r="U847" s="58">
        <v>2408.5353609696199</v>
      </c>
      <c r="V847" s="58">
        <v>2212.2474079049402</v>
      </c>
      <c r="W847" s="60">
        <v>2031.9562972128845</v>
      </c>
      <c r="X847" s="59">
        <f t="shared" si="92"/>
        <v>4.989856896</v>
      </c>
      <c r="Y847" s="59">
        <f t="shared" si="93"/>
        <v>4.5831994675588357</v>
      </c>
      <c r="Z847" s="59">
        <f t="shared" si="94"/>
        <v>4.2096833230368453</v>
      </c>
      <c r="AA847" s="59">
        <f t="shared" si="95"/>
        <v>3.8666075534551321</v>
      </c>
      <c r="AB847" s="59">
        <f t="shared" si="96"/>
        <v>3.5514913653055871</v>
      </c>
      <c r="AC847" s="59">
        <f t="shared" si="97"/>
        <v>3.2620561418417822</v>
      </c>
      <c r="AD847" s="59">
        <f t="shared" si="98"/>
        <v>2.9962089663174756</v>
      </c>
    </row>
    <row r="848" spans="1:30" x14ac:dyDescent="0.25">
      <c r="A848" s="30" t="s">
        <v>1119</v>
      </c>
      <c r="B848" s="47">
        <v>40504</v>
      </c>
      <c r="C848" s="35">
        <v>4304751326</v>
      </c>
      <c r="D848" s="34">
        <v>366</v>
      </c>
      <c r="E848" s="32">
        <v>3388</v>
      </c>
      <c r="F848" s="34" t="s">
        <v>18</v>
      </c>
      <c r="G848" s="34" t="s">
        <v>19</v>
      </c>
      <c r="H848" s="34">
        <v>40.147480000000002</v>
      </c>
      <c r="I848" s="2">
        <v>-109.86178</v>
      </c>
      <c r="J848" s="35">
        <v>3388</v>
      </c>
      <c r="K848" s="34">
        <v>365</v>
      </c>
      <c r="L848" s="34">
        <v>730</v>
      </c>
      <c r="M848" s="34">
        <v>1095</v>
      </c>
      <c r="N848" s="34">
        <v>1460</v>
      </c>
      <c r="O848" s="34">
        <v>1825</v>
      </c>
      <c r="P848" s="34">
        <v>2190</v>
      </c>
      <c r="Q848" s="48">
        <v>2.3290384453705478E-4</v>
      </c>
      <c r="R848" s="14">
        <v>3111.8888015680154</v>
      </c>
      <c r="S848" s="14">
        <v>2858.2797855148815</v>
      </c>
      <c r="T848" s="14">
        <v>2625.3390957178244</v>
      </c>
      <c r="U848" s="14">
        <v>2411.3823294814042</v>
      </c>
      <c r="V848" s="14">
        <v>2214.8623575596739</v>
      </c>
      <c r="W848" s="12">
        <v>2034.3581368076989</v>
      </c>
      <c r="X848" s="88">
        <f t="shared" si="92"/>
        <v>4.9957550719999997</v>
      </c>
      <c r="Y848" s="59">
        <f t="shared" si="93"/>
        <v>4.5886169610193077</v>
      </c>
      <c r="Z848" s="59">
        <f t="shared" si="94"/>
        <v>4.214659308052255</v>
      </c>
      <c r="AA848" s="59">
        <f t="shared" si="95"/>
        <v>3.8711780115561436</v>
      </c>
      <c r="AB848" s="59">
        <f t="shared" si="96"/>
        <v>3.5556893456428273</v>
      </c>
      <c r="AC848" s="59">
        <f t="shared" si="97"/>
        <v>3.2659120001654718</v>
      </c>
      <c r="AD848" s="59">
        <f t="shared" si="98"/>
        <v>2.9997505844809713</v>
      </c>
    </row>
    <row r="849" spans="1:30" x14ac:dyDescent="0.25">
      <c r="A849" s="30" t="s">
        <v>140</v>
      </c>
      <c r="B849" s="47">
        <v>30646</v>
      </c>
      <c r="C849" s="35">
        <v>4301330809</v>
      </c>
      <c r="D849" s="34">
        <v>366</v>
      </c>
      <c r="E849" s="32">
        <v>3396</v>
      </c>
      <c r="F849" s="34" t="s">
        <v>18</v>
      </c>
      <c r="G849" s="34" t="s">
        <v>32</v>
      </c>
      <c r="H849" s="34">
        <v>40.334589999999899</v>
      </c>
      <c r="I849" s="2">
        <v>-110.03444</v>
      </c>
      <c r="J849" s="35">
        <v>3396</v>
      </c>
      <c r="K849" s="34">
        <v>365</v>
      </c>
      <c r="L849" s="34">
        <v>730</v>
      </c>
      <c r="M849" s="34">
        <v>1095</v>
      </c>
      <c r="N849" s="34">
        <v>1460</v>
      </c>
      <c r="O849" s="34">
        <v>1825</v>
      </c>
      <c r="P849" s="34">
        <v>2190</v>
      </c>
      <c r="Q849" s="48">
        <v>2.3290384453705478E-4</v>
      </c>
      <c r="R849" s="14">
        <v>3119.2368270734887</v>
      </c>
      <c r="S849" s="14">
        <v>2865.0289703685175</v>
      </c>
      <c r="T849" s="14">
        <v>2631.5382435235333</v>
      </c>
      <c r="U849" s="14">
        <v>2417.0762665049729</v>
      </c>
      <c r="V849" s="14">
        <v>2220.0922568691421</v>
      </c>
      <c r="W849" s="12">
        <v>2039.1618159973275</v>
      </c>
      <c r="X849" s="88">
        <f t="shared" si="92"/>
        <v>5.0075514239999999</v>
      </c>
      <c r="Y849" s="59">
        <f t="shared" si="93"/>
        <v>4.59945194794025</v>
      </c>
      <c r="Z849" s="59">
        <f t="shared" si="94"/>
        <v>4.2246112780830751</v>
      </c>
      <c r="AA849" s="59">
        <f t="shared" si="95"/>
        <v>3.8803189277581649</v>
      </c>
      <c r="AB849" s="59">
        <f t="shared" si="96"/>
        <v>3.5640853063173084</v>
      </c>
      <c r="AC849" s="59">
        <f t="shared" si="97"/>
        <v>3.2736237168128524</v>
      </c>
      <c r="AD849" s="59">
        <f t="shared" si="98"/>
        <v>3.0068338208079632</v>
      </c>
    </row>
    <row r="850" spans="1:30" x14ac:dyDescent="0.25">
      <c r="A850" s="30" t="s">
        <v>1591</v>
      </c>
      <c r="B850" s="47">
        <v>41130</v>
      </c>
      <c r="C850" s="35">
        <v>4301350954</v>
      </c>
      <c r="D850" s="34">
        <v>145</v>
      </c>
      <c r="E850" s="32">
        <v>3410</v>
      </c>
      <c r="F850" s="34" t="s">
        <v>18</v>
      </c>
      <c r="G850" s="34" t="s">
        <v>32</v>
      </c>
      <c r="H850" s="34">
        <v>40.254379999999898</v>
      </c>
      <c r="I850" s="2">
        <v>-110.0731</v>
      </c>
      <c r="J850" s="35">
        <v>3410</v>
      </c>
      <c r="K850" s="34">
        <v>365</v>
      </c>
      <c r="L850" s="34">
        <v>730</v>
      </c>
      <c r="M850" s="34">
        <v>1095</v>
      </c>
      <c r="N850" s="34">
        <v>1460</v>
      </c>
      <c r="O850" s="34">
        <v>1825</v>
      </c>
      <c r="P850" s="34">
        <v>2190</v>
      </c>
      <c r="Q850" s="48">
        <v>2.3290384453705478E-4</v>
      </c>
      <c r="R850" s="14">
        <v>3132.0958717080675</v>
      </c>
      <c r="S850" s="14">
        <v>2876.8400438623808</v>
      </c>
      <c r="T850" s="14">
        <v>2642.3867521835245</v>
      </c>
      <c r="U850" s="14">
        <v>2427.0406562962185</v>
      </c>
      <c r="V850" s="14">
        <v>2229.2445806607107</v>
      </c>
      <c r="W850" s="12">
        <v>2047.5682545791774</v>
      </c>
      <c r="X850" s="88">
        <f t="shared" si="92"/>
        <v>5.0281950399999999</v>
      </c>
      <c r="Y850" s="59">
        <f t="shared" si="93"/>
        <v>4.6184131750519004</v>
      </c>
      <c r="Z850" s="59">
        <f t="shared" si="94"/>
        <v>4.2420272256370106</v>
      </c>
      <c r="AA850" s="59">
        <f t="shared" si="95"/>
        <v>3.896315531111703</v>
      </c>
      <c r="AB850" s="59">
        <f t="shared" si="96"/>
        <v>3.5787782374976511</v>
      </c>
      <c r="AC850" s="59">
        <f t="shared" si="97"/>
        <v>3.2871192209457667</v>
      </c>
      <c r="AD850" s="59">
        <f t="shared" si="98"/>
        <v>3.0192294843801983</v>
      </c>
    </row>
    <row r="851" spans="1:30" x14ac:dyDescent="0.25">
      <c r="A851" s="30" t="s">
        <v>992</v>
      </c>
      <c r="B851" s="47">
        <v>40369</v>
      </c>
      <c r="C851" s="35">
        <v>4304750948</v>
      </c>
      <c r="D851" s="34">
        <v>363</v>
      </c>
      <c r="E851" s="32">
        <v>3412</v>
      </c>
      <c r="F851" s="34" t="s">
        <v>18</v>
      </c>
      <c r="G851" s="34" t="s">
        <v>19</v>
      </c>
      <c r="H851" s="34">
        <v>40.118870000000001</v>
      </c>
      <c r="I851" s="2">
        <v>-109.94269</v>
      </c>
      <c r="J851" s="35">
        <v>3412</v>
      </c>
      <c r="K851" s="34">
        <v>365</v>
      </c>
      <c r="L851" s="34">
        <v>730</v>
      </c>
      <c r="M851" s="34">
        <v>1095</v>
      </c>
      <c r="N851" s="34">
        <v>1460</v>
      </c>
      <c r="O851" s="34">
        <v>1825</v>
      </c>
      <c r="P851" s="34">
        <v>2190</v>
      </c>
      <c r="Q851" s="48">
        <v>2.3290384453705478E-4</v>
      </c>
      <c r="R851" s="14">
        <v>3133.9328780844357</v>
      </c>
      <c r="S851" s="14">
        <v>2878.5273400757897</v>
      </c>
      <c r="T851" s="14">
        <v>2643.9365391349515</v>
      </c>
      <c r="U851" s="14">
        <v>2428.4641405521106</v>
      </c>
      <c r="V851" s="14">
        <v>2230.5520554880777</v>
      </c>
      <c r="W851" s="12">
        <v>2048.7691743765845</v>
      </c>
      <c r="X851" s="88">
        <f t="shared" si="92"/>
        <v>5.0311441280000002</v>
      </c>
      <c r="Y851" s="59">
        <f t="shared" si="93"/>
        <v>4.6211219217821364</v>
      </c>
      <c r="Z851" s="59">
        <f t="shared" si="94"/>
        <v>4.2445152181447154</v>
      </c>
      <c r="AA851" s="59">
        <f t="shared" si="95"/>
        <v>3.8986007601622079</v>
      </c>
      <c r="AB851" s="59">
        <f t="shared" si="96"/>
        <v>3.5808772276662713</v>
      </c>
      <c r="AC851" s="59">
        <f t="shared" si="97"/>
        <v>3.2890471501076117</v>
      </c>
      <c r="AD851" s="59">
        <f t="shared" si="98"/>
        <v>3.0210002934619462</v>
      </c>
    </row>
    <row r="852" spans="1:30" x14ac:dyDescent="0.25">
      <c r="A852" s="30" t="s">
        <v>739</v>
      </c>
      <c r="B852" s="47">
        <v>39777</v>
      </c>
      <c r="C852" s="35">
        <v>4301333833</v>
      </c>
      <c r="D852" s="34">
        <v>364</v>
      </c>
      <c r="E852" s="32">
        <v>3413</v>
      </c>
      <c r="F852" s="34" t="s">
        <v>18</v>
      </c>
      <c r="G852" s="34" t="s">
        <v>32</v>
      </c>
      <c r="H852" s="34">
        <v>39.981569999999898</v>
      </c>
      <c r="I852" s="2">
        <v>-110.19208</v>
      </c>
      <c r="J852" s="35">
        <v>3413</v>
      </c>
      <c r="K852" s="34">
        <v>365</v>
      </c>
      <c r="L852" s="34">
        <v>730</v>
      </c>
      <c r="M852" s="34">
        <v>1095</v>
      </c>
      <c r="N852" s="34">
        <v>1460</v>
      </c>
      <c r="O852" s="34">
        <v>1825</v>
      </c>
      <c r="P852" s="34">
        <v>2190</v>
      </c>
      <c r="Q852" s="48">
        <v>2.3290384453705478E-4</v>
      </c>
      <c r="R852" s="14">
        <v>3134.8513812726201</v>
      </c>
      <c r="S852" s="14">
        <v>2879.3709881824943</v>
      </c>
      <c r="T852" s="14">
        <v>2644.7114326106653</v>
      </c>
      <c r="U852" s="14">
        <v>2429.1758826800569</v>
      </c>
      <c r="V852" s="14">
        <v>2231.2057929017615</v>
      </c>
      <c r="W852" s="12">
        <v>2049.3696342752883</v>
      </c>
      <c r="X852" s="88">
        <f t="shared" si="92"/>
        <v>5.0326186719999999</v>
      </c>
      <c r="Y852" s="59">
        <f t="shared" si="93"/>
        <v>4.622476295147254</v>
      </c>
      <c r="Z852" s="59">
        <f t="shared" si="94"/>
        <v>4.2457592143985678</v>
      </c>
      <c r="AA852" s="59">
        <f t="shared" si="95"/>
        <v>3.8997433746874606</v>
      </c>
      <c r="AB852" s="59">
        <f t="shared" si="96"/>
        <v>3.5819267227505818</v>
      </c>
      <c r="AC852" s="59">
        <f t="shared" si="97"/>
        <v>3.2900111146885349</v>
      </c>
      <c r="AD852" s="59">
        <f t="shared" si="98"/>
        <v>3.0218856980028206</v>
      </c>
    </row>
    <row r="853" spans="1:30" x14ac:dyDescent="0.25">
      <c r="A853" s="30" t="s">
        <v>1182</v>
      </c>
      <c r="B853" s="47">
        <v>40566</v>
      </c>
      <c r="C853" s="35">
        <v>4301333989</v>
      </c>
      <c r="D853" s="34">
        <v>366</v>
      </c>
      <c r="E853" s="32">
        <v>3423</v>
      </c>
      <c r="F853" s="34" t="s">
        <v>18</v>
      </c>
      <c r="G853" s="34" t="s">
        <v>32</v>
      </c>
      <c r="H853" s="34">
        <v>40.026440000000001</v>
      </c>
      <c r="I853" s="2">
        <v>-110.3015</v>
      </c>
      <c r="J853" s="35">
        <v>3423</v>
      </c>
      <c r="K853" s="34">
        <v>365</v>
      </c>
      <c r="L853" s="34">
        <v>730</v>
      </c>
      <c r="M853" s="34">
        <v>1095</v>
      </c>
      <c r="N853" s="34">
        <v>1460</v>
      </c>
      <c r="O853" s="34">
        <v>1825</v>
      </c>
      <c r="P853" s="34">
        <v>2190</v>
      </c>
      <c r="Q853" s="48">
        <v>2.3290384453705478E-4</v>
      </c>
      <c r="R853" s="14">
        <v>3144.0364131544616</v>
      </c>
      <c r="S853" s="14">
        <v>2887.8074692495393</v>
      </c>
      <c r="T853" s="14">
        <v>2652.4603673678016</v>
      </c>
      <c r="U853" s="14">
        <v>2436.2933039595177</v>
      </c>
      <c r="V853" s="14">
        <v>2237.7431670385963</v>
      </c>
      <c r="W853" s="12">
        <v>2055.3742332623237</v>
      </c>
      <c r="X853" s="88">
        <f t="shared" si="92"/>
        <v>5.0473641119999995</v>
      </c>
      <c r="Y853" s="59">
        <f t="shared" si="93"/>
        <v>4.6360200287984323</v>
      </c>
      <c r="Z853" s="59">
        <f t="shared" si="94"/>
        <v>4.2581991769370928</v>
      </c>
      <c r="AA853" s="59">
        <f t="shared" si="95"/>
        <v>3.9111695199399876</v>
      </c>
      <c r="AB853" s="59">
        <f t="shared" si="96"/>
        <v>3.5924216735936829</v>
      </c>
      <c r="AC853" s="59">
        <f t="shared" si="97"/>
        <v>3.2996507604977596</v>
      </c>
      <c r="AD853" s="59">
        <f t="shared" si="98"/>
        <v>3.0307397434115599</v>
      </c>
    </row>
    <row r="854" spans="1:30" x14ac:dyDescent="0.25">
      <c r="A854" s="30" t="s">
        <v>994</v>
      </c>
      <c r="B854" s="47">
        <v>40372</v>
      </c>
      <c r="C854" s="35">
        <v>4301350108</v>
      </c>
      <c r="D854" s="34">
        <v>366</v>
      </c>
      <c r="E854" s="32">
        <v>3426</v>
      </c>
      <c r="F854" s="34" t="s">
        <v>18</v>
      </c>
      <c r="G854" s="34" t="s">
        <v>32</v>
      </c>
      <c r="H854" s="34">
        <v>40.079900000000002</v>
      </c>
      <c r="I854" s="2">
        <v>-110.06543000000001</v>
      </c>
      <c r="J854" s="35">
        <v>3426</v>
      </c>
      <c r="K854" s="34">
        <v>365</v>
      </c>
      <c r="L854" s="34">
        <v>730</v>
      </c>
      <c r="M854" s="34">
        <v>1095</v>
      </c>
      <c r="N854" s="34">
        <v>1460</v>
      </c>
      <c r="O854" s="34">
        <v>1825</v>
      </c>
      <c r="P854" s="34">
        <v>2190</v>
      </c>
      <c r="Q854" s="48">
        <v>2.3290384453705478E-4</v>
      </c>
      <c r="R854" s="14">
        <v>3146.7919227190141</v>
      </c>
      <c r="S854" s="14">
        <v>2890.3384135696529</v>
      </c>
      <c r="T854" s="14">
        <v>2654.7850477949428</v>
      </c>
      <c r="U854" s="14">
        <v>2438.4285303433562</v>
      </c>
      <c r="V854" s="14">
        <v>2239.7043792796467</v>
      </c>
      <c r="W854" s="12">
        <v>2057.1756129584346</v>
      </c>
      <c r="X854" s="88">
        <f t="shared" si="92"/>
        <v>5.0517877439999994</v>
      </c>
      <c r="Y854" s="59">
        <f t="shared" si="93"/>
        <v>4.6400831488937859</v>
      </c>
      <c r="Z854" s="59">
        <f t="shared" si="94"/>
        <v>4.26193116569865</v>
      </c>
      <c r="AA854" s="59">
        <f t="shared" si="95"/>
        <v>3.9145973635157461</v>
      </c>
      <c r="AB854" s="59">
        <f t="shared" si="96"/>
        <v>3.5955701588466136</v>
      </c>
      <c r="AC854" s="59">
        <f t="shared" si="97"/>
        <v>3.3025426542405274</v>
      </c>
      <c r="AD854" s="59">
        <f t="shared" si="98"/>
        <v>3.0333959570341817</v>
      </c>
    </row>
    <row r="855" spans="1:30" x14ac:dyDescent="0.25">
      <c r="A855" s="30" t="s">
        <v>58</v>
      </c>
      <c r="B855" s="47">
        <v>26586</v>
      </c>
      <c r="C855" s="35">
        <v>4301330126</v>
      </c>
      <c r="D855" s="34">
        <v>366</v>
      </c>
      <c r="E855" s="32">
        <v>3429</v>
      </c>
      <c r="F855" s="34" t="s">
        <v>18</v>
      </c>
      <c r="G855" s="34" t="s">
        <v>32</v>
      </c>
      <c r="H855" s="34">
        <v>40.312710000000003</v>
      </c>
      <c r="I855" s="2">
        <v>-110.35494</v>
      </c>
      <c r="J855" s="35">
        <v>3429</v>
      </c>
      <c r="K855" s="34">
        <v>365</v>
      </c>
      <c r="L855" s="34">
        <v>730</v>
      </c>
      <c r="M855" s="34">
        <v>1095</v>
      </c>
      <c r="N855" s="34">
        <v>1460</v>
      </c>
      <c r="O855" s="34">
        <v>1825</v>
      </c>
      <c r="P855" s="34">
        <v>2190</v>
      </c>
      <c r="Q855" s="48">
        <v>2.3290384453705478E-4</v>
      </c>
      <c r="R855" s="14">
        <v>3149.5474322835666</v>
      </c>
      <c r="S855" s="14">
        <v>2892.8693578897664</v>
      </c>
      <c r="T855" s="14">
        <v>2657.1097282220835</v>
      </c>
      <c r="U855" s="14">
        <v>2440.5637567271947</v>
      </c>
      <c r="V855" s="14">
        <v>2241.665591520697</v>
      </c>
      <c r="W855" s="12">
        <v>2058.976992654545</v>
      </c>
      <c r="X855" s="88">
        <f t="shared" si="92"/>
        <v>5.0562113759999994</v>
      </c>
      <c r="Y855" s="59">
        <f t="shared" si="93"/>
        <v>4.6441462689891395</v>
      </c>
      <c r="Z855" s="59">
        <f t="shared" si="94"/>
        <v>4.2656631544602073</v>
      </c>
      <c r="AA855" s="59">
        <f t="shared" si="95"/>
        <v>3.9180252070915036</v>
      </c>
      <c r="AB855" s="59">
        <f t="shared" si="96"/>
        <v>3.5987186440995442</v>
      </c>
      <c r="AC855" s="59">
        <f t="shared" si="97"/>
        <v>3.3054345479832947</v>
      </c>
      <c r="AD855" s="59">
        <f t="shared" si="98"/>
        <v>3.0360521706568031</v>
      </c>
    </row>
    <row r="856" spans="1:30" x14ac:dyDescent="0.25">
      <c r="A856" s="30" t="s">
        <v>242</v>
      </c>
      <c r="B856" s="47">
        <v>33670</v>
      </c>
      <c r="C856" s="35">
        <v>4301331298</v>
      </c>
      <c r="D856" s="34">
        <v>366</v>
      </c>
      <c r="E856" s="32">
        <v>3437</v>
      </c>
      <c r="F856" s="34" t="s">
        <v>18</v>
      </c>
      <c r="G856" s="34" t="s">
        <v>32</v>
      </c>
      <c r="H856" s="34">
        <v>40.28172</v>
      </c>
      <c r="I856" s="2">
        <v>-110.36593000000001</v>
      </c>
      <c r="J856" s="35">
        <v>3437</v>
      </c>
      <c r="K856" s="34">
        <v>365</v>
      </c>
      <c r="L856" s="34">
        <v>730</v>
      </c>
      <c r="M856" s="34">
        <v>1095</v>
      </c>
      <c r="N856" s="34">
        <v>1460</v>
      </c>
      <c r="O856" s="34">
        <v>1825</v>
      </c>
      <c r="P856" s="34">
        <v>2190</v>
      </c>
      <c r="Q856" s="48">
        <v>2.3290384453705478E-4</v>
      </c>
      <c r="R856" s="14">
        <v>3156.8954577890404</v>
      </c>
      <c r="S856" s="14">
        <v>2899.6185427434025</v>
      </c>
      <c r="T856" s="14">
        <v>2663.3088760277928</v>
      </c>
      <c r="U856" s="14">
        <v>2446.2576937507633</v>
      </c>
      <c r="V856" s="14">
        <v>2246.8954908301653</v>
      </c>
      <c r="W856" s="12">
        <v>2063.7806718441739</v>
      </c>
      <c r="X856" s="88">
        <f t="shared" si="92"/>
        <v>5.0680077279999995</v>
      </c>
      <c r="Y856" s="59">
        <f t="shared" si="93"/>
        <v>4.6549812559100827</v>
      </c>
      <c r="Z856" s="59">
        <f t="shared" si="94"/>
        <v>4.2756151244910274</v>
      </c>
      <c r="AA856" s="59">
        <f t="shared" si="95"/>
        <v>3.9271661232935258</v>
      </c>
      <c r="AB856" s="59">
        <f t="shared" si="96"/>
        <v>3.6071146047740252</v>
      </c>
      <c r="AC856" s="59">
        <f t="shared" si="97"/>
        <v>3.3131462646306753</v>
      </c>
      <c r="AD856" s="59">
        <f t="shared" si="98"/>
        <v>3.0431354069837955</v>
      </c>
    </row>
    <row r="857" spans="1:30" x14ac:dyDescent="0.25">
      <c r="A857" s="30" t="s">
        <v>654</v>
      </c>
      <c r="B857" s="47">
        <v>39513</v>
      </c>
      <c r="C857" s="35">
        <v>4301332960</v>
      </c>
      <c r="D857" s="34">
        <v>341</v>
      </c>
      <c r="E857" s="32">
        <v>3441</v>
      </c>
      <c r="F857" s="34" t="s">
        <v>18</v>
      </c>
      <c r="G857" s="34" t="s">
        <v>32</v>
      </c>
      <c r="H857" s="34">
        <v>40.017629999999897</v>
      </c>
      <c r="I857" s="2">
        <v>-110.09404000000001</v>
      </c>
      <c r="J857" s="35">
        <v>3441</v>
      </c>
      <c r="K857" s="34">
        <v>365</v>
      </c>
      <c r="L857" s="34">
        <v>730</v>
      </c>
      <c r="M857" s="34">
        <v>1095</v>
      </c>
      <c r="N857" s="34">
        <v>1460</v>
      </c>
      <c r="O857" s="34">
        <v>1825</v>
      </c>
      <c r="P857" s="34">
        <v>2190</v>
      </c>
      <c r="Q857" s="48">
        <v>2.3290384453705478E-4</v>
      </c>
      <c r="R857" s="14">
        <v>3160.5694705417773</v>
      </c>
      <c r="S857" s="14">
        <v>2902.9931351702207</v>
      </c>
      <c r="T857" s="14">
        <v>2666.4084499306473</v>
      </c>
      <c r="U857" s="14">
        <v>2449.1046622625477</v>
      </c>
      <c r="V857" s="14">
        <v>2249.5104404848989</v>
      </c>
      <c r="W857" s="12">
        <v>2066.1825114389881</v>
      </c>
      <c r="X857" s="88">
        <f t="shared" si="92"/>
        <v>5.0739059040000001</v>
      </c>
      <c r="Y857" s="59">
        <f t="shared" si="93"/>
        <v>4.6603987493705539</v>
      </c>
      <c r="Z857" s="59">
        <f t="shared" si="94"/>
        <v>4.280591109506438</v>
      </c>
      <c r="AA857" s="59">
        <f t="shared" si="95"/>
        <v>3.9317365813945364</v>
      </c>
      <c r="AB857" s="59">
        <f t="shared" si="96"/>
        <v>3.611312585111266</v>
      </c>
      <c r="AC857" s="59">
        <f t="shared" si="97"/>
        <v>3.3170021229543645</v>
      </c>
      <c r="AD857" s="59">
        <f t="shared" si="98"/>
        <v>3.0466770251472912</v>
      </c>
    </row>
    <row r="858" spans="1:30" x14ac:dyDescent="0.25">
      <c r="A858" s="30" t="s">
        <v>985</v>
      </c>
      <c r="B858" s="47">
        <v>40362</v>
      </c>
      <c r="C858" s="35">
        <v>4301350292</v>
      </c>
      <c r="D858" s="34">
        <v>364</v>
      </c>
      <c r="E858" s="32">
        <v>3447</v>
      </c>
      <c r="F858" s="34" t="s">
        <v>18</v>
      </c>
      <c r="G858" s="34" t="s">
        <v>32</v>
      </c>
      <c r="H858" s="34">
        <v>40.100760000000001</v>
      </c>
      <c r="I858" s="2">
        <v>-110.2063</v>
      </c>
      <c r="J858" s="35">
        <v>3447</v>
      </c>
      <c r="K858" s="34">
        <v>365</v>
      </c>
      <c r="L858" s="34">
        <v>730</v>
      </c>
      <c r="M858" s="34">
        <v>1095</v>
      </c>
      <c r="N858" s="34">
        <v>1460</v>
      </c>
      <c r="O858" s="34">
        <v>1825</v>
      </c>
      <c r="P858" s="34">
        <v>2190</v>
      </c>
      <c r="Q858" s="48">
        <v>2.3290384453705478E-4</v>
      </c>
      <c r="R858" s="14">
        <v>3166.0804896708823</v>
      </c>
      <c r="S858" s="14">
        <v>2908.0550238104479</v>
      </c>
      <c r="T858" s="14">
        <v>2671.0578107849292</v>
      </c>
      <c r="U858" s="14">
        <v>2453.3751150302246</v>
      </c>
      <c r="V858" s="14">
        <v>2253.4328649670001</v>
      </c>
      <c r="W858" s="12">
        <v>2069.7852708312093</v>
      </c>
      <c r="X858" s="88">
        <f t="shared" si="92"/>
        <v>5.082753168</v>
      </c>
      <c r="Y858" s="59">
        <f t="shared" si="93"/>
        <v>4.6685249895612611</v>
      </c>
      <c r="Z858" s="59">
        <f t="shared" si="94"/>
        <v>4.2880550870295533</v>
      </c>
      <c r="AA858" s="59">
        <f t="shared" si="95"/>
        <v>3.9385922685460524</v>
      </c>
      <c r="AB858" s="59">
        <f t="shared" si="96"/>
        <v>3.6176095556171273</v>
      </c>
      <c r="AC858" s="59">
        <f t="shared" si="97"/>
        <v>3.3227859104399</v>
      </c>
      <c r="AD858" s="59">
        <f t="shared" si="98"/>
        <v>3.0519894523925348</v>
      </c>
    </row>
    <row r="859" spans="1:30" x14ac:dyDescent="0.25">
      <c r="A859" s="30" t="s">
        <v>515</v>
      </c>
      <c r="B859" s="47">
        <v>39150</v>
      </c>
      <c r="C859" s="35">
        <v>4301333060</v>
      </c>
      <c r="D859" s="34">
        <v>292</v>
      </c>
      <c r="E859" s="32">
        <v>3454</v>
      </c>
      <c r="F859" s="34" t="s">
        <v>18</v>
      </c>
      <c r="G859" s="34" t="s">
        <v>32</v>
      </c>
      <c r="H859" s="34">
        <v>40.040050000000001</v>
      </c>
      <c r="I859" s="2">
        <v>-110.140829999999</v>
      </c>
      <c r="J859" s="35">
        <v>3454</v>
      </c>
      <c r="K859" s="34">
        <v>365</v>
      </c>
      <c r="L859" s="34">
        <v>730</v>
      </c>
      <c r="M859" s="34">
        <v>1095</v>
      </c>
      <c r="N859" s="34">
        <v>1460</v>
      </c>
      <c r="O859" s="34">
        <v>1825</v>
      </c>
      <c r="P859" s="34">
        <v>2190</v>
      </c>
      <c r="Q859" s="48">
        <v>2.3290384453705478E-4</v>
      </c>
      <c r="R859" s="14">
        <v>3172.5100119881713</v>
      </c>
      <c r="S859" s="14">
        <v>2913.9605605573793</v>
      </c>
      <c r="T859" s="14">
        <v>2676.4820651149248</v>
      </c>
      <c r="U859" s="14">
        <v>2458.3573099258469</v>
      </c>
      <c r="V859" s="14">
        <v>2258.0090268627846</v>
      </c>
      <c r="W859" s="12">
        <v>2073.9884901221344</v>
      </c>
      <c r="X859" s="88">
        <f t="shared" si="92"/>
        <v>5.0930749759999996</v>
      </c>
      <c r="Y859" s="59">
        <f t="shared" si="93"/>
        <v>4.6780056031170858</v>
      </c>
      <c r="Z859" s="59">
        <f t="shared" si="94"/>
        <v>4.2967630608065202</v>
      </c>
      <c r="AA859" s="59">
        <f t="shared" si="95"/>
        <v>3.9465905702228214</v>
      </c>
      <c r="AB859" s="59">
        <f t="shared" si="96"/>
        <v>3.6249560212072978</v>
      </c>
      <c r="AC859" s="59">
        <f t="shared" si="97"/>
        <v>3.3295336625063578</v>
      </c>
      <c r="AD859" s="59">
        <f t="shared" si="98"/>
        <v>3.0581872841786524</v>
      </c>
    </row>
    <row r="860" spans="1:30" x14ac:dyDescent="0.25">
      <c r="A860" s="30" t="s">
        <v>552</v>
      </c>
      <c r="B860" s="47">
        <v>39245</v>
      </c>
      <c r="C860" s="35">
        <v>4301333100</v>
      </c>
      <c r="D860" s="34">
        <v>347</v>
      </c>
      <c r="E860" s="32">
        <v>3454</v>
      </c>
      <c r="F860" s="34" t="s">
        <v>18</v>
      </c>
      <c r="G860" s="34" t="s">
        <v>32</v>
      </c>
      <c r="H860" s="34">
        <v>40.018369999999898</v>
      </c>
      <c r="I860" s="2">
        <v>-110.16452</v>
      </c>
      <c r="J860" s="35">
        <v>3454</v>
      </c>
      <c r="K860" s="34">
        <v>365</v>
      </c>
      <c r="L860" s="34">
        <v>730</v>
      </c>
      <c r="M860" s="34">
        <v>1095</v>
      </c>
      <c r="N860" s="34">
        <v>1460</v>
      </c>
      <c r="O860" s="34">
        <v>1825</v>
      </c>
      <c r="P860" s="34">
        <v>2190</v>
      </c>
      <c r="Q860" s="48">
        <v>2.3290384453705478E-4</v>
      </c>
      <c r="R860" s="14">
        <v>3172.5100119881713</v>
      </c>
      <c r="S860" s="14">
        <v>2913.9605605573793</v>
      </c>
      <c r="T860" s="14">
        <v>2676.4820651149248</v>
      </c>
      <c r="U860" s="14">
        <v>2458.3573099258469</v>
      </c>
      <c r="V860" s="14">
        <v>2258.0090268627846</v>
      </c>
      <c r="W860" s="12">
        <v>2073.9884901221344</v>
      </c>
      <c r="X860" s="88">
        <f t="shared" si="92"/>
        <v>5.0930749759999996</v>
      </c>
      <c r="Y860" s="59">
        <f t="shared" si="93"/>
        <v>4.6780056031170858</v>
      </c>
      <c r="Z860" s="59">
        <f t="shared" si="94"/>
        <v>4.2967630608065202</v>
      </c>
      <c r="AA860" s="59">
        <f t="shared" si="95"/>
        <v>3.9465905702228214</v>
      </c>
      <c r="AB860" s="59">
        <f t="shared" si="96"/>
        <v>3.6249560212072978</v>
      </c>
      <c r="AC860" s="59">
        <f t="shared" si="97"/>
        <v>3.3295336625063578</v>
      </c>
      <c r="AD860" s="59">
        <f t="shared" si="98"/>
        <v>3.0581872841786524</v>
      </c>
    </row>
    <row r="861" spans="1:30" x14ac:dyDescent="0.25">
      <c r="A861" s="30" t="s">
        <v>167</v>
      </c>
      <c r="B861" s="47">
        <v>31163</v>
      </c>
      <c r="C861" s="35">
        <v>4301331005</v>
      </c>
      <c r="D861" s="34">
        <v>319</v>
      </c>
      <c r="E861" s="32">
        <v>3465</v>
      </c>
      <c r="F861" s="34" t="s">
        <v>18</v>
      </c>
      <c r="G861" s="34" t="s">
        <v>32</v>
      </c>
      <c r="H861" s="34">
        <v>40.3162799999999</v>
      </c>
      <c r="I861" s="2">
        <v>-110.292199999999</v>
      </c>
      <c r="J861" s="35">
        <v>3465</v>
      </c>
      <c r="K861" s="34">
        <v>365</v>
      </c>
      <c r="L861" s="34">
        <v>730</v>
      </c>
      <c r="M861" s="34">
        <v>1095</v>
      </c>
      <c r="N861" s="34">
        <v>1460</v>
      </c>
      <c r="O861" s="34">
        <v>1825</v>
      </c>
      <c r="P861" s="34">
        <v>2190</v>
      </c>
      <c r="Q861" s="48">
        <v>2.3290384453705478E-4</v>
      </c>
      <c r="R861" s="14">
        <v>3182.6135470581976</v>
      </c>
      <c r="S861" s="14">
        <v>2923.2406897311289</v>
      </c>
      <c r="T861" s="14">
        <v>2685.0058933477749</v>
      </c>
      <c r="U861" s="14">
        <v>2466.1864733332545</v>
      </c>
      <c r="V861" s="14">
        <v>2265.2001384133027</v>
      </c>
      <c r="W861" s="12">
        <v>2080.5935490078737</v>
      </c>
      <c r="X861" s="88">
        <f t="shared" si="92"/>
        <v>5.1092949599999997</v>
      </c>
      <c r="Y861" s="59">
        <f t="shared" si="93"/>
        <v>4.6929037101333826</v>
      </c>
      <c r="Z861" s="59">
        <f t="shared" si="94"/>
        <v>4.3104470195988975</v>
      </c>
      <c r="AA861" s="59">
        <f t="shared" si="95"/>
        <v>3.9591593300006012</v>
      </c>
      <c r="AB861" s="59">
        <f t="shared" si="96"/>
        <v>3.6365004671347103</v>
      </c>
      <c r="AC861" s="59">
        <f t="shared" si="97"/>
        <v>3.3401372728965049</v>
      </c>
      <c r="AD861" s="59">
        <f t="shared" si="98"/>
        <v>3.0679267341282661</v>
      </c>
    </row>
    <row r="862" spans="1:30" x14ac:dyDescent="0.25">
      <c r="A862" s="30" t="s">
        <v>879</v>
      </c>
      <c r="B862" s="47">
        <v>40206</v>
      </c>
      <c r="C862" s="35">
        <v>4304750709</v>
      </c>
      <c r="D862" s="34">
        <v>353</v>
      </c>
      <c r="E862" s="32">
        <v>3469</v>
      </c>
      <c r="F862" s="34" t="s">
        <v>18</v>
      </c>
      <c r="G862" s="34" t="s">
        <v>19</v>
      </c>
      <c r="H862" s="34">
        <v>40.11356</v>
      </c>
      <c r="I862" s="2">
        <v>-109.96074</v>
      </c>
      <c r="J862" s="35">
        <v>3469</v>
      </c>
      <c r="K862" s="34">
        <v>365</v>
      </c>
      <c r="L862" s="34">
        <v>730</v>
      </c>
      <c r="M862" s="34">
        <v>1095</v>
      </c>
      <c r="N862" s="34">
        <v>1460</v>
      </c>
      <c r="O862" s="34">
        <v>1825</v>
      </c>
      <c r="P862" s="34">
        <v>2190</v>
      </c>
      <c r="Q862" s="48">
        <v>2.3290384453705478E-4</v>
      </c>
      <c r="R862" s="14">
        <v>3186.287559810934</v>
      </c>
      <c r="S862" s="14">
        <v>2926.6152821579471</v>
      </c>
      <c r="T862" s="14">
        <v>2688.1054672506293</v>
      </c>
      <c r="U862" s="14">
        <v>2469.0334418450389</v>
      </c>
      <c r="V862" s="14">
        <v>2267.8150880680369</v>
      </c>
      <c r="W862" s="12">
        <v>2082.9953886026883</v>
      </c>
      <c r="X862" s="88">
        <f t="shared" si="92"/>
        <v>5.1151931359999994</v>
      </c>
      <c r="Y862" s="59">
        <f t="shared" si="93"/>
        <v>4.6983212035938537</v>
      </c>
      <c r="Z862" s="59">
        <f t="shared" si="94"/>
        <v>4.3154230046143081</v>
      </c>
      <c r="AA862" s="59">
        <f t="shared" si="95"/>
        <v>3.9637297881016118</v>
      </c>
      <c r="AB862" s="59">
        <f t="shared" si="96"/>
        <v>3.640698447471951</v>
      </c>
      <c r="AC862" s="59">
        <f t="shared" si="97"/>
        <v>3.3439931312201954</v>
      </c>
      <c r="AD862" s="59">
        <f t="shared" si="98"/>
        <v>3.0714683522917623</v>
      </c>
    </row>
    <row r="863" spans="1:30" x14ac:dyDescent="0.25">
      <c r="A863" s="30" t="s">
        <v>1120</v>
      </c>
      <c r="B863" s="47">
        <v>40505</v>
      </c>
      <c r="C863" s="35">
        <v>4301334136</v>
      </c>
      <c r="D863" s="34">
        <v>295</v>
      </c>
      <c r="E863" s="32">
        <v>3477</v>
      </c>
      <c r="F863" s="34" t="s">
        <v>18</v>
      </c>
      <c r="G863" s="34" t="s">
        <v>32</v>
      </c>
      <c r="H863" s="34">
        <v>40.210819999999899</v>
      </c>
      <c r="I863" s="2">
        <v>-110.52291</v>
      </c>
      <c r="J863" s="35">
        <v>3477</v>
      </c>
      <c r="K863" s="34">
        <v>365</v>
      </c>
      <c r="L863" s="34">
        <v>730</v>
      </c>
      <c r="M863" s="34">
        <v>1095</v>
      </c>
      <c r="N863" s="34">
        <v>1460</v>
      </c>
      <c r="O863" s="34">
        <v>1825</v>
      </c>
      <c r="P863" s="34">
        <v>2190</v>
      </c>
      <c r="Q863" s="48">
        <v>2.3290384453705478E-4</v>
      </c>
      <c r="R863" s="14">
        <v>3193.6355853164077</v>
      </c>
      <c r="S863" s="14">
        <v>2933.3644670115832</v>
      </c>
      <c r="T863" s="14">
        <v>2694.3046150563387</v>
      </c>
      <c r="U863" s="14">
        <v>2474.7273788686075</v>
      </c>
      <c r="V863" s="14">
        <v>2273.0449873775051</v>
      </c>
      <c r="W863" s="12">
        <v>2087.7990677923167</v>
      </c>
      <c r="X863" s="88">
        <f t="shared" si="92"/>
        <v>5.1269894879999995</v>
      </c>
      <c r="Y863" s="59">
        <f t="shared" si="93"/>
        <v>4.7091561905147969</v>
      </c>
      <c r="Z863" s="59">
        <f t="shared" si="94"/>
        <v>4.3253749746451282</v>
      </c>
      <c r="AA863" s="59">
        <f t="shared" si="95"/>
        <v>3.9728707043036335</v>
      </c>
      <c r="AB863" s="59">
        <f t="shared" si="96"/>
        <v>3.649094408146432</v>
      </c>
      <c r="AC863" s="59">
        <f t="shared" si="97"/>
        <v>3.3517048478675759</v>
      </c>
      <c r="AD863" s="59">
        <f t="shared" si="98"/>
        <v>3.0785515886187538</v>
      </c>
    </row>
    <row r="864" spans="1:30" x14ac:dyDescent="0.25">
      <c r="A864" s="30" t="s">
        <v>1261</v>
      </c>
      <c r="B864" s="47">
        <v>40662</v>
      </c>
      <c r="C864" s="35">
        <v>4301350129</v>
      </c>
      <c r="D864" s="34">
        <v>366</v>
      </c>
      <c r="E864" s="32">
        <v>3484</v>
      </c>
      <c r="F864" s="34" t="s">
        <v>18</v>
      </c>
      <c r="G864" s="34" t="s">
        <v>32</v>
      </c>
      <c r="H864" s="34">
        <v>40.101970000000001</v>
      </c>
      <c r="I864" s="2">
        <v>-110.09377000000001</v>
      </c>
      <c r="J864" s="35">
        <v>3484</v>
      </c>
      <c r="K864" s="34">
        <v>365</v>
      </c>
      <c r="L864" s="34">
        <v>730</v>
      </c>
      <c r="M864" s="34">
        <v>1095</v>
      </c>
      <c r="N864" s="34">
        <v>1460</v>
      </c>
      <c r="O864" s="34">
        <v>1825</v>
      </c>
      <c r="P864" s="34">
        <v>2190</v>
      </c>
      <c r="Q864" s="48">
        <v>2.3290384453705478E-4</v>
      </c>
      <c r="R864" s="14">
        <v>3200.0651076336972</v>
      </c>
      <c r="S864" s="14">
        <v>2939.2700037585146</v>
      </c>
      <c r="T864" s="14">
        <v>2699.7288693863343</v>
      </c>
      <c r="U864" s="14">
        <v>2479.7095737642303</v>
      </c>
      <c r="V864" s="14">
        <v>2277.6211492732891</v>
      </c>
      <c r="W864" s="12">
        <v>2092.0022870832418</v>
      </c>
      <c r="X864" s="88">
        <f t="shared" si="92"/>
        <v>5.137311296</v>
      </c>
      <c r="Y864" s="59">
        <f t="shared" si="93"/>
        <v>4.7186368040706226</v>
      </c>
      <c r="Z864" s="59">
        <f t="shared" si="94"/>
        <v>4.3340829484220951</v>
      </c>
      <c r="AA864" s="59">
        <f t="shared" si="95"/>
        <v>3.9808690059804026</v>
      </c>
      <c r="AB864" s="59">
        <f t="shared" si="96"/>
        <v>3.656440873736603</v>
      </c>
      <c r="AC864" s="59">
        <f t="shared" si="97"/>
        <v>3.3584525999340329</v>
      </c>
      <c r="AD864" s="59">
        <f t="shared" si="98"/>
        <v>3.0847494204048713</v>
      </c>
    </row>
    <row r="865" spans="1:30" x14ac:dyDescent="0.25">
      <c r="A865" s="30" t="s">
        <v>1494</v>
      </c>
      <c r="B865" s="47">
        <v>40990</v>
      </c>
      <c r="C865" s="35">
        <v>4304751746</v>
      </c>
      <c r="D865" s="34">
        <v>212</v>
      </c>
      <c r="E865" s="32">
        <v>3486</v>
      </c>
      <c r="F865" s="34" t="s">
        <v>18</v>
      </c>
      <c r="G865" s="34" t="s">
        <v>19</v>
      </c>
      <c r="H865" s="34">
        <v>40.144280000000002</v>
      </c>
      <c r="I865" s="2">
        <v>-109.81912</v>
      </c>
      <c r="J865" s="35">
        <v>3486</v>
      </c>
      <c r="K865" s="34">
        <v>365</v>
      </c>
      <c r="L865" s="34">
        <v>730</v>
      </c>
      <c r="M865" s="34">
        <v>1095</v>
      </c>
      <c r="N865" s="34">
        <v>1460</v>
      </c>
      <c r="O865" s="34">
        <v>1825</v>
      </c>
      <c r="P865" s="34">
        <v>2190</v>
      </c>
      <c r="Q865" s="48">
        <v>2.3290384453705478E-4</v>
      </c>
      <c r="R865" s="14">
        <v>3201.9021140100654</v>
      </c>
      <c r="S865" s="14">
        <v>2940.9572999719235</v>
      </c>
      <c r="T865" s="14">
        <v>2701.2786563377613</v>
      </c>
      <c r="U865" s="14">
        <v>2481.1330580201225</v>
      </c>
      <c r="V865" s="14">
        <v>2278.9286241006562</v>
      </c>
      <c r="W865" s="12">
        <v>2093.2032068806488</v>
      </c>
      <c r="X865" s="88">
        <f t="shared" si="92"/>
        <v>5.1402603839999994</v>
      </c>
      <c r="Y865" s="59">
        <f t="shared" si="93"/>
        <v>4.7213455508008577</v>
      </c>
      <c r="Z865" s="59">
        <f t="shared" si="94"/>
        <v>4.3365709409297999</v>
      </c>
      <c r="AA865" s="59">
        <f t="shared" si="95"/>
        <v>3.9831542350309075</v>
      </c>
      <c r="AB865" s="59">
        <f t="shared" si="96"/>
        <v>3.6585398639052231</v>
      </c>
      <c r="AC865" s="59">
        <f t="shared" si="97"/>
        <v>3.3603805290958779</v>
      </c>
      <c r="AD865" s="59">
        <f t="shared" si="98"/>
        <v>3.0865202294866192</v>
      </c>
    </row>
    <row r="866" spans="1:30" x14ac:dyDescent="0.25">
      <c r="A866" s="30" t="s">
        <v>109</v>
      </c>
      <c r="B866" s="47">
        <v>29767</v>
      </c>
      <c r="C866" s="35">
        <v>4304730818</v>
      </c>
      <c r="D866" s="34">
        <v>361</v>
      </c>
      <c r="E866" s="32">
        <v>3488</v>
      </c>
      <c r="F866" s="34" t="s">
        <v>18</v>
      </c>
      <c r="G866" s="34" t="s">
        <v>19</v>
      </c>
      <c r="H866" s="34">
        <v>40.312570000000001</v>
      </c>
      <c r="I866" s="2">
        <v>-109.967339999999</v>
      </c>
      <c r="J866" s="35">
        <v>3488</v>
      </c>
      <c r="K866" s="34">
        <v>365</v>
      </c>
      <c r="L866" s="34">
        <v>730</v>
      </c>
      <c r="M866" s="34">
        <v>1095</v>
      </c>
      <c r="N866" s="34">
        <v>1460</v>
      </c>
      <c r="O866" s="34">
        <v>1825</v>
      </c>
      <c r="P866" s="34">
        <v>2190</v>
      </c>
      <c r="Q866" s="48">
        <v>2.3290384453705478E-4</v>
      </c>
      <c r="R866" s="14">
        <v>3203.7391203864336</v>
      </c>
      <c r="S866" s="14">
        <v>2942.6445961853328</v>
      </c>
      <c r="T866" s="14">
        <v>2702.8284432891887</v>
      </c>
      <c r="U866" s="14">
        <v>2482.5565422760146</v>
      </c>
      <c r="V866" s="14">
        <v>2280.2360989280232</v>
      </c>
      <c r="W866" s="12">
        <v>2094.4041266780559</v>
      </c>
      <c r="X866" s="88">
        <f t="shared" si="92"/>
        <v>5.1432094719999997</v>
      </c>
      <c r="Y866" s="59">
        <f t="shared" si="93"/>
        <v>4.7240542975310928</v>
      </c>
      <c r="Z866" s="59">
        <f t="shared" si="94"/>
        <v>4.3390589334375056</v>
      </c>
      <c r="AA866" s="59">
        <f t="shared" si="95"/>
        <v>3.9854394640814133</v>
      </c>
      <c r="AB866" s="59">
        <f t="shared" si="96"/>
        <v>3.6606388540738437</v>
      </c>
      <c r="AC866" s="59">
        <f t="shared" si="97"/>
        <v>3.362308458257723</v>
      </c>
      <c r="AD866" s="59">
        <f t="shared" si="98"/>
        <v>3.0882910385683671</v>
      </c>
    </row>
    <row r="867" spans="1:30" x14ac:dyDescent="0.25">
      <c r="A867" s="30" t="s">
        <v>1635</v>
      </c>
      <c r="B867" s="47">
        <v>41185</v>
      </c>
      <c r="C867" s="35">
        <v>4301351101</v>
      </c>
      <c r="D867" s="34">
        <v>89</v>
      </c>
      <c r="E867" s="32">
        <v>3497</v>
      </c>
      <c r="F867" s="34" t="s">
        <v>18</v>
      </c>
      <c r="G867" s="34" t="s">
        <v>32</v>
      </c>
      <c r="H867" s="34">
        <v>40.043149999999898</v>
      </c>
      <c r="I867" s="2">
        <v>-110.20699</v>
      </c>
      <c r="J867" s="35">
        <v>3497</v>
      </c>
      <c r="K867" s="34">
        <v>365</v>
      </c>
      <c r="L867" s="34">
        <v>730</v>
      </c>
      <c r="M867" s="34">
        <v>1095</v>
      </c>
      <c r="N867" s="34">
        <v>1460</v>
      </c>
      <c r="O867" s="34">
        <v>1825</v>
      </c>
      <c r="P867" s="34">
        <v>2190</v>
      </c>
      <c r="Q867" s="48">
        <v>2.3290384453705478E-4</v>
      </c>
      <c r="R867" s="14">
        <v>3212.0056490800912</v>
      </c>
      <c r="S867" s="14">
        <v>2950.2374291456731</v>
      </c>
      <c r="T867" s="14">
        <v>2709.8024845706113</v>
      </c>
      <c r="U867" s="14">
        <v>2488.9622214275296</v>
      </c>
      <c r="V867" s="14">
        <v>2286.1197356511748</v>
      </c>
      <c r="W867" s="12">
        <v>2099.8082657663881</v>
      </c>
      <c r="X867" s="88">
        <f t="shared" si="92"/>
        <v>5.1564803679999995</v>
      </c>
      <c r="Y867" s="59">
        <f t="shared" si="93"/>
        <v>4.7362436578171536</v>
      </c>
      <c r="Z867" s="59">
        <f t="shared" si="94"/>
        <v>4.3502548997221773</v>
      </c>
      <c r="AA867" s="59">
        <f t="shared" si="95"/>
        <v>3.9957229948086872</v>
      </c>
      <c r="AB867" s="59">
        <f t="shared" si="96"/>
        <v>3.6700843098326352</v>
      </c>
      <c r="AC867" s="59">
        <f t="shared" si="97"/>
        <v>3.3709841394860258</v>
      </c>
      <c r="AD867" s="59">
        <f t="shared" si="98"/>
        <v>3.0962596794362329</v>
      </c>
    </row>
    <row r="868" spans="1:30" x14ac:dyDescent="0.25">
      <c r="A868" s="30" t="s">
        <v>1634</v>
      </c>
      <c r="B868" s="47">
        <v>41184</v>
      </c>
      <c r="C868" s="35">
        <v>4301351100</v>
      </c>
      <c r="D868" s="34">
        <v>87</v>
      </c>
      <c r="E868" s="32">
        <v>3501</v>
      </c>
      <c r="F868" s="34" t="s">
        <v>18</v>
      </c>
      <c r="G868" s="34" t="s">
        <v>32</v>
      </c>
      <c r="H868" s="34">
        <v>40.043210000000002</v>
      </c>
      <c r="I868" s="2">
        <v>-110.20699</v>
      </c>
      <c r="J868" s="35">
        <v>3501</v>
      </c>
      <c r="K868" s="34">
        <v>365</v>
      </c>
      <c r="L868" s="34">
        <v>730</v>
      </c>
      <c r="M868" s="34">
        <v>1095</v>
      </c>
      <c r="N868" s="34">
        <v>1460</v>
      </c>
      <c r="O868" s="34">
        <v>1825</v>
      </c>
      <c r="P868" s="34">
        <v>2190</v>
      </c>
      <c r="Q868" s="48">
        <v>2.3290384453705478E-4</v>
      </c>
      <c r="R868" s="14">
        <v>3215.6796618328281</v>
      </c>
      <c r="S868" s="14">
        <v>2953.6120215724914</v>
      </c>
      <c r="T868" s="14">
        <v>2712.9020584734658</v>
      </c>
      <c r="U868" s="14">
        <v>2491.8091899393139</v>
      </c>
      <c r="V868" s="14">
        <v>2288.7346853059089</v>
      </c>
      <c r="W868" s="12">
        <v>2102.2101053612023</v>
      </c>
      <c r="X868" s="88">
        <f t="shared" si="92"/>
        <v>5.1623785440000001</v>
      </c>
      <c r="Y868" s="59">
        <f t="shared" si="93"/>
        <v>4.7416611512776257</v>
      </c>
      <c r="Z868" s="59">
        <f t="shared" si="94"/>
        <v>4.3552308847375878</v>
      </c>
      <c r="AA868" s="59">
        <f t="shared" si="95"/>
        <v>4.0002934529096983</v>
      </c>
      <c r="AB868" s="59">
        <f t="shared" si="96"/>
        <v>3.6742822901698755</v>
      </c>
      <c r="AC868" s="59">
        <f t="shared" si="97"/>
        <v>3.3748399978097159</v>
      </c>
      <c r="AD868" s="59">
        <f t="shared" si="98"/>
        <v>3.0998012975997287</v>
      </c>
    </row>
    <row r="869" spans="1:30" x14ac:dyDescent="0.25">
      <c r="A869" s="30" t="s">
        <v>135</v>
      </c>
      <c r="B869" s="47">
        <v>30579</v>
      </c>
      <c r="C869" s="35">
        <v>4301330707</v>
      </c>
      <c r="D869" s="34">
        <v>366</v>
      </c>
      <c r="E869" s="32">
        <v>3504</v>
      </c>
      <c r="F869" s="34" t="s">
        <v>18</v>
      </c>
      <c r="G869" s="34" t="s">
        <v>32</v>
      </c>
      <c r="H869" s="34">
        <v>40.466030000000003</v>
      </c>
      <c r="I869" s="2">
        <v>-110.00623</v>
      </c>
      <c r="J869" s="35">
        <v>3504</v>
      </c>
      <c r="K869" s="34">
        <v>365</v>
      </c>
      <c r="L869" s="34">
        <v>730</v>
      </c>
      <c r="M869" s="34">
        <v>1095</v>
      </c>
      <c r="N869" s="34">
        <v>1460</v>
      </c>
      <c r="O869" s="34">
        <v>1825</v>
      </c>
      <c r="P869" s="34">
        <v>2190</v>
      </c>
      <c r="Q869" s="48">
        <v>2.3290384453705478E-4</v>
      </c>
      <c r="R869" s="14">
        <v>3218.4351713973806</v>
      </c>
      <c r="S869" s="14">
        <v>2956.1429658926049</v>
      </c>
      <c r="T869" s="14">
        <v>2715.226738900607</v>
      </c>
      <c r="U869" s="14">
        <v>2493.9444163231524</v>
      </c>
      <c r="V869" s="14">
        <v>2290.6958975469593</v>
      </c>
      <c r="W869" s="12">
        <v>2104.0114850573132</v>
      </c>
      <c r="X869" s="88">
        <f t="shared" si="92"/>
        <v>5.166802176</v>
      </c>
      <c r="Y869" s="59">
        <f t="shared" si="93"/>
        <v>4.7457242713729793</v>
      </c>
      <c r="Z869" s="59">
        <f t="shared" si="94"/>
        <v>4.358962873499145</v>
      </c>
      <c r="AA869" s="59">
        <f t="shared" si="95"/>
        <v>4.0037212964854563</v>
      </c>
      <c r="AB869" s="59">
        <f t="shared" si="96"/>
        <v>3.6774307754228062</v>
      </c>
      <c r="AC869" s="59">
        <f t="shared" si="97"/>
        <v>3.3777318915524832</v>
      </c>
      <c r="AD869" s="59">
        <f t="shared" si="98"/>
        <v>3.1024575112223505</v>
      </c>
    </row>
    <row r="870" spans="1:30" x14ac:dyDescent="0.25">
      <c r="A870" s="30" t="s">
        <v>285</v>
      </c>
      <c r="B870" s="47">
        <v>35658</v>
      </c>
      <c r="C870" s="35">
        <v>4301331825</v>
      </c>
      <c r="D870" s="34">
        <v>366</v>
      </c>
      <c r="E870" s="32">
        <v>3510</v>
      </c>
      <c r="F870" s="34" t="s">
        <v>18</v>
      </c>
      <c r="G870" s="34" t="s">
        <v>32</v>
      </c>
      <c r="H870" s="34">
        <v>40.058010000000003</v>
      </c>
      <c r="I870" s="2">
        <v>-110.17742</v>
      </c>
      <c r="J870" s="35">
        <v>3510</v>
      </c>
      <c r="K870" s="34">
        <v>365</v>
      </c>
      <c r="L870" s="34">
        <v>730</v>
      </c>
      <c r="M870" s="34">
        <v>1095</v>
      </c>
      <c r="N870" s="34">
        <v>1460</v>
      </c>
      <c r="O870" s="34">
        <v>1825</v>
      </c>
      <c r="P870" s="34">
        <v>2190</v>
      </c>
      <c r="Q870" s="48">
        <v>2.3290384453705478E-4</v>
      </c>
      <c r="R870" s="14">
        <v>3223.9461905264857</v>
      </c>
      <c r="S870" s="14">
        <v>2961.2048545328321</v>
      </c>
      <c r="T870" s="14">
        <v>2719.8760997548889</v>
      </c>
      <c r="U870" s="14">
        <v>2498.2148690908289</v>
      </c>
      <c r="V870" s="14">
        <v>2294.61832202906</v>
      </c>
      <c r="W870" s="12">
        <v>2107.6142444495345</v>
      </c>
      <c r="X870" s="88">
        <f t="shared" si="92"/>
        <v>5.1756494399999999</v>
      </c>
      <c r="Y870" s="59">
        <f t="shared" si="93"/>
        <v>4.7538505115636864</v>
      </c>
      <c r="Z870" s="59">
        <f t="shared" si="94"/>
        <v>4.3664268510222604</v>
      </c>
      <c r="AA870" s="59">
        <f t="shared" si="95"/>
        <v>4.0105769836369722</v>
      </c>
      <c r="AB870" s="59">
        <f t="shared" si="96"/>
        <v>3.683727745928667</v>
      </c>
      <c r="AC870" s="59">
        <f t="shared" si="97"/>
        <v>3.3835156790380183</v>
      </c>
      <c r="AD870" s="59">
        <f t="shared" si="98"/>
        <v>3.1077699384675941</v>
      </c>
    </row>
    <row r="871" spans="1:30" x14ac:dyDescent="0.25">
      <c r="A871" s="30" t="s">
        <v>1219</v>
      </c>
      <c r="B871" s="47">
        <v>40606</v>
      </c>
      <c r="C871" s="35">
        <v>4301350276</v>
      </c>
      <c r="D871" s="34">
        <v>361</v>
      </c>
      <c r="E871" s="32">
        <v>3511</v>
      </c>
      <c r="F871" s="34" t="s">
        <v>18</v>
      </c>
      <c r="G871" s="34" t="s">
        <v>32</v>
      </c>
      <c r="H871" s="34">
        <v>40.097859999999898</v>
      </c>
      <c r="I871" s="2">
        <v>-110.065389999999</v>
      </c>
      <c r="J871" s="35">
        <v>3511</v>
      </c>
      <c r="K871" s="34">
        <v>365</v>
      </c>
      <c r="L871" s="34">
        <v>730</v>
      </c>
      <c r="M871" s="34">
        <v>1095</v>
      </c>
      <c r="N871" s="34">
        <v>1460</v>
      </c>
      <c r="O871" s="34">
        <v>1825</v>
      </c>
      <c r="P871" s="34">
        <v>2190</v>
      </c>
      <c r="Q871" s="48">
        <v>2.3290384453705478E-4</v>
      </c>
      <c r="R871" s="14">
        <v>3224.86469371467</v>
      </c>
      <c r="S871" s="14">
        <v>2962.0485026395363</v>
      </c>
      <c r="T871" s="14">
        <v>2720.6509932306026</v>
      </c>
      <c r="U871" s="14">
        <v>2498.9266112187752</v>
      </c>
      <c r="V871" s="14">
        <v>2295.2720594427437</v>
      </c>
      <c r="W871" s="12">
        <v>2108.2147043482382</v>
      </c>
      <c r="X871" s="88">
        <f t="shared" si="92"/>
        <v>5.1771239839999996</v>
      </c>
      <c r="Y871" s="59">
        <f t="shared" si="93"/>
        <v>4.755204884928804</v>
      </c>
      <c r="Z871" s="59">
        <f t="shared" si="94"/>
        <v>4.3676708472761119</v>
      </c>
      <c r="AA871" s="59">
        <f t="shared" si="95"/>
        <v>4.0117195981622258</v>
      </c>
      <c r="AB871" s="59">
        <f t="shared" si="96"/>
        <v>3.6847772410129775</v>
      </c>
      <c r="AC871" s="59">
        <f t="shared" si="97"/>
        <v>3.384479643618941</v>
      </c>
      <c r="AD871" s="59">
        <f t="shared" si="98"/>
        <v>3.1086553430084685</v>
      </c>
    </row>
    <row r="872" spans="1:30" x14ac:dyDescent="0.25">
      <c r="A872" s="30" t="s">
        <v>1010</v>
      </c>
      <c r="B872" s="47">
        <v>40385</v>
      </c>
      <c r="C872" s="35">
        <v>4304750980</v>
      </c>
      <c r="D872" s="34">
        <v>354</v>
      </c>
      <c r="E872" s="32">
        <v>3512</v>
      </c>
      <c r="F872" s="34" t="s">
        <v>18</v>
      </c>
      <c r="G872" s="34" t="s">
        <v>19</v>
      </c>
      <c r="H872" s="34">
        <v>40.121899999999897</v>
      </c>
      <c r="I872" s="2">
        <v>-109.96587</v>
      </c>
      <c r="J872" s="35">
        <v>3512</v>
      </c>
      <c r="K872" s="34">
        <v>365</v>
      </c>
      <c r="L872" s="34">
        <v>730</v>
      </c>
      <c r="M872" s="34">
        <v>1095</v>
      </c>
      <c r="N872" s="34">
        <v>1460</v>
      </c>
      <c r="O872" s="34">
        <v>1825</v>
      </c>
      <c r="P872" s="34">
        <v>2190</v>
      </c>
      <c r="Q872" s="48">
        <v>2.3290384453705478E-4</v>
      </c>
      <c r="R872" s="14">
        <v>3225.7831969028539</v>
      </c>
      <c r="S872" s="14">
        <v>2962.892150746241</v>
      </c>
      <c r="T872" s="14">
        <v>2721.4258867063163</v>
      </c>
      <c r="U872" s="14">
        <v>2499.638353346721</v>
      </c>
      <c r="V872" s="14">
        <v>2295.925796856427</v>
      </c>
      <c r="W872" s="12">
        <v>2108.8151642469415</v>
      </c>
      <c r="X872" s="88">
        <f t="shared" si="92"/>
        <v>5.1785985280000002</v>
      </c>
      <c r="Y872" s="59">
        <f t="shared" si="93"/>
        <v>4.7565592582939216</v>
      </c>
      <c r="Z872" s="59">
        <f t="shared" si="94"/>
        <v>4.3689148435299652</v>
      </c>
      <c r="AA872" s="59">
        <f t="shared" si="95"/>
        <v>4.0128622126874784</v>
      </c>
      <c r="AB872" s="59">
        <f t="shared" si="96"/>
        <v>3.6858267360972872</v>
      </c>
      <c r="AC872" s="59">
        <f t="shared" si="97"/>
        <v>3.3854436081998633</v>
      </c>
      <c r="AD872" s="59">
        <f t="shared" si="98"/>
        <v>3.109540747549342</v>
      </c>
    </row>
    <row r="873" spans="1:30" x14ac:dyDescent="0.25">
      <c r="A873" s="30" t="s">
        <v>1111</v>
      </c>
      <c r="B873" s="47">
        <v>40494</v>
      </c>
      <c r="C873" s="35">
        <v>4301350198</v>
      </c>
      <c r="D873" s="34">
        <v>342</v>
      </c>
      <c r="E873" s="32">
        <v>3513</v>
      </c>
      <c r="F873" s="34" t="s">
        <v>18</v>
      </c>
      <c r="G873" s="34" t="s">
        <v>32</v>
      </c>
      <c r="H873" s="34">
        <v>40.079839999999898</v>
      </c>
      <c r="I873" s="2">
        <v>-110.08864</v>
      </c>
      <c r="J873" s="35">
        <v>3513</v>
      </c>
      <c r="K873" s="34">
        <v>365</v>
      </c>
      <c r="L873" s="34">
        <v>730</v>
      </c>
      <c r="M873" s="34">
        <v>1095</v>
      </c>
      <c r="N873" s="34">
        <v>1460</v>
      </c>
      <c r="O873" s="34">
        <v>1825</v>
      </c>
      <c r="P873" s="34">
        <v>2190</v>
      </c>
      <c r="Q873" s="48">
        <v>2.3290384453705478E-4</v>
      </c>
      <c r="R873" s="14">
        <v>3226.7017000910382</v>
      </c>
      <c r="S873" s="14">
        <v>2963.7357988529457</v>
      </c>
      <c r="T873" s="14">
        <v>2722.2007801820296</v>
      </c>
      <c r="U873" s="14">
        <v>2500.3500954746673</v>
      </c>
      <c r="V873" s="14">
        <v>2296.5795342701108</v>
      </c>
      <c r="W873" s="12">
        <v>2109.4156241456453</v>
      </c>
      <c r="X873" s="88">
        <f t="shared" si="92"/>
        <v>5.1800730719999999</v>
      </c>
      <c r="Y873" s="59">
        <f t="shared" si="93"/>
        <v>4.75791363165904</v>
      </c>
      <c r="Z873" s="59">
        <f t="shared" si="94"/>
        <v>4.3701588397838176</v>
      </c>
      <c r="AA873" s="59">
        <f t="shared" si="95"/>
        <v>4.0140048272127302</v>
      </c>
      <c r="AB873" s="59">
        <f t="shared" si="96"/>
        <v>3.6868762311815977</v>
      </c>
      <c r="AC873" s="59">
        <f t="shared" si="97"/>
        <v>3.3864075727807861</v>
      </c>
      <c r="AD873" s="59">
        <f t="shared" si="98"/>
        <v>3.1104261520902163</v>
      </c>
    </row>
    <row r="874" spans="1:30" x14ac:dyDescent="0.25">
      <c r="A874" s="30" t="s">
        <v>531</v>
      </c>
      <c r="B874" s="47">
        <v>39205</v>
      </c>
      <c r="C874" s="35">
        <v>4301332916</v>
      </c>
      <c r="D874" s="34">
        <v>295</v>
      </c>
      <c r="E874" s="32">
        <v>3531</v>
      </c>
      <c r="F874" s="34" t="s">
        <v>18</v>
      </c>
      <c r="G874" s="34" t="s">
        <v>32</v>
      </c>
      <c r="H874" s="34">
        <v>40.046819999999897</v>
      </c>
      <c r="I874" s="2">
        <v>-110.13111000000001</v>
      </c>
      <c r="J874" s="35">
        <v>3531</v>
      </c>
      <c r="K874" s="34">
        <v>365</v>
      </c>
      <c r="L874" s="34">
        <v>730</v>
      </c>
      <c r="M874" s="34">
        <v>1095</v>
      </c>
      <c r="N874" s="34">
        <v>1460</v>
      </c>
      <c r="O874" s="34">
        <v>1825</v>
      </c>
      <c r="P874" s="34">
        <v>2190</v>
      </c>
      <c r="Q874" s="48">
        <v>2.3290384453705478E-4</v>
      </c>
      <c r="R874" s="14">
        <v>3243.2347574783535</v>
      </c>
      <c r="S874" s="14">
        <v>2978.9214647736267</v>
      </c>
      <c r="T874" s="14">
        <v>2736.1488627448753</v>
      </c>
      <c r="U874" s="14">
        <v>2513.1614537776973</v>
      </c>
      <c r="V874" s="14">
        <v>2308.3468077164134</v>
      </c>
      <c r="W874" s="12">
        <v>2120.2239023223096</v>
      </c>
      <c r="X874" s="88">
        <f t="shared" si="92"/>
        <v>5.2066148639999996</v>
      </c>
      <c r="Y874" s="59">
        <f t="shared" si="93"/>
        <v>4.7822923522311607</v>
      </c>
      <c r="Z874" s="59">
        <f t="shared" si="94"/>
        <v>4.3925507723531627</v>
      </c>
      <c r="AA874" s="59">
        <f t="shared" si="95"/>
        <v>4.034571888667279</v>
      </c>
      <c r="AB874" s="59">
        <f t="shared" si="96"/>
        <v>3.7057671426991807</v>
      </c>
      <c r="AC874" s="59">
        <f t="shared" si="97"/>
        <v>3.4037589352373909</v>
      </c>
      <c r="AD874" s="59">
        <f t="shared" si="98"/>
        <v>3.1263634338259476</v>
      </c>
    </row>
    <row r="875" spans="1:30" x14ac:dyDescent="0.25">
      <c r="A875" s="30" t="s">
        <v>512</v>
      </c>
      <c r="B875" s="47">
        <v>39137</v>
      </c>
      <c r="C875" s="35">
        <v>4301332790</v>
      </c>
      <c r="D875" s="34">
        <v>366</v>
      </c>
      <c r="E875" s="32">
        <v>3534</v>
      </c>
      <c r="F875" s="34" t="s">
        <v>18</v>
      </c>
      <c r="G875" s="34" t="s">
        <v>32</v>
      </c>
      <c r="H875" s="34">
        <v>40.171720000000001</v>
      </c>
      <c r="I875" s="2">
        <v>-110.53449000000001</v>
      </c>
      <c r="J875" s="35">
        <v>3534</v>
      </c>
      <c r="K875" s="34">
        <v>365</v>
      </c>
      <c r="L875" s="34">
        <v>730</v>
      </c>
      <c r="M875" s="34">
        <v>1095</v>
      </c>
      <c r="N875" s="34">
        <v>1460</v>
      </c>
      <c r="O875" s="34">
        <v>1825</v>
      </c>
      <c r="P875" s="34">
        <v>2190</v>
      </c>
      <c r="Q875" s="48">
        <v>2.3290384453705478E-4</v>
      </c>
      <c r="R875" s="14">
        <v>3245.990267042906</v>
      </c>
      <c r="S875" s="14">
        <v>2981.4524090937402</v>
      </c>
      <c r="T875" s="14">
        <v>2738.4735431720164</v>
      </c>
      <c r="U875" s="14">
        <v>2515.2966801615357</v>
      </c>
      <c r="V875" s="14">
        <v>2310.3080199574638</v>
      </c>
      <c r="W875" s="12">
        <v>2122.0252820184201</v>
      </c>
      <c r="X875" s="88">
        <f t="shared" si="92"/>
        <v>5.2110384959999996</v>
      </c>
      <c r="Y875" s="59">
        <f t="shared" si="93"/>
        <v>4.7863554723265143</v>
      </c>
      <c r="Z875" s="59">
        <f t="shared" si="94"/>
        <v>4.3962827611147199</v>
      </c>
      <c r="AA875" s="59">
        <f t="shared" si="95"/>
        <v>4.0379997322430379</v>
      </c>
      <c r="AB875" s="59">
        <f t="shared" si="96"/>
        <v>3.7089156279521114</v>
      </c>
      <c r="AC875" s="59">
        <f t="shared" si="97"/>
        <v>3.4066508289801583</v>
      </c>
      <c r="AD875" s="59">
        <f t="shared" si="98"/>
        <v>3.129019647448569</v>
      </c>
    </row>
    <row r="876" spans="1:30" x14ac:dyDescent="0.25">
      <c r="A876" s="30" t="s">
        <v>1676</v>
      </c>
      <c r="B876" s="47">
        <v>41259</v>
      </c>
      <c r="C876" s="35">
        <v>4301351487</v>
      </c>
      <c r="D876" s="34">
        <v>16</v>
      </c>
      <c r="E876" s="32">
        <v>3536</v>
      </c>
      <c r="F876" s="34" t="s">
        <v>18</v>
      </c>
      <c r="G876" s="34" t="s">
        <v>32</v>
      </c>
      <c r="H876" s="34">
        <v>40.275149999999897</v>
      </c>
      <c r="I876" s="2">
        <v>-110.39376</v>
      </c>
      <c r="J876" s="35">
        <v>3536</v>
      </c>
      <c r="K876" s="34">
        <v>365</v>
      </c>
      <c r="L876" s="34">
        <v>730</v>
      </c>
      <c r="M876" s="34">
        <v>1095</v>
      </c>
      <c r="N876" s="34">
        <v>1460</v>
      </c>
      <c r="O876" s="34">
        <v>1825</v>
      </c>
      <c r="P876" s="34">
        <v>2190</v>
      </c>
      <c r="Q876" s="48">
        <v>2.3290384453705478E-4</v>
      </c>
      <c r="R876" s="14">
        <v>3247.8272734192747</v>
      </c>
      <c r="S876" s="14">
        <v>2983.1397053071491</v>
      </c>
      <c r="T876" s="14">
        <v>2740.0233301234434</v>
      </c>
      <c r="U876" s="14">
        <v>2516.7201644174279</v>
      </c>
      <c r="V876" s="14">
        <v>2311.6154947848308</v>
      </c>
      <c r="W876" s="12">
        <v>2123.2262018158272</v>
      </c>
      <c r="X876" s="88">
        <f t="shared" si="92"/>
        <v>5.2139875839999998</v>
      </c>
      <c r="Y876" s="59">
        <f t="shared" si="93"/>
        <v>4.7890642190567512</v>
      </c>
      <c r="Z876" s="59">
        <f t="shared" si="94"/>
        <v>4.3987707536224248</v>
      </c>
      <c r="AA876" s="59">
        <f t="shared" si="95"/>
        <v>4.0402849612935423</v>
      </c>
      <c r="AB876" s="59">
        <f t="shared" si="96"/>
        <v>3.7110146181207315</v>
      </c>
      <c r="AC876" s="59">
        <f t="shared" si="97"/>
        <v>3.4085787581420033</v>
      </c>
      <c r="AD876" s="59">
        <f t="shared" si="98"/>
        <v>3.1307904565303168</v>
      </c>
    </row>
    <row r="877" spans="1:30" x14ac:dyDescent="0.25">
      <c r="A877" s="30" t="s">
        <v>1636</v>
      </c>
      <c r="B877" s="47">
        <v>41185</v>
      </c>
      <c r="C877" s="35">
        <v>4301351371</v>
      </c>
      <c r="D877" s="34">
        <v>90</v>
      </c>
      <c r="E877" s="32">
        <v>3553</v>
      </c>
      <c r="F877" s="34" t="s">
        <v>18</v>
      </c>
      <c r="G877" s="34" t="s">
        <v>32</v>
      </c>
      <c r="H877" s="34">
        <v>40.095440000000004</v>
      </c>
      <c r="I877" s="2">
        <v>-110.484669999999</v>
      </c>
      <c r="J877" s="35">
        <v>3553</v>
      </c>
      <c r="K877" s="34">
        <v>365</v>
      </c>
      <c r="L877" s="34">
        <v>730</v>
      </c>
      <c r="M877" s="34">
        <v>1095</v>
      </c>
      <c r="N877" s="34">
        <v>1460</v>
      </c>
      <c r="O877" s="34">
        <v>1825</v>
      </c>
      <c r="P877" s="34">
        <v>2190</v>
      </c>
      <c r="Q877" s="48">
        <v>2.3290384453705478E-4</v>
      </c>
      <c r="R877" s="14">
        <v>3263.4418276184056</v>
      </c>
      <c r="S877" s="14">
        <v>2997.4817231211259</v>
      </c>
      <c r="T877" s="14">
        <v>2753.1965192105754</v>
      </c>
      <c r="U877" s="14">
        <v>2528.8197805925115</v>
      </c>
      <c r="V877" s="14">
        <v>2322.7290308174502</v>
      </c>
      <c r="W877" s="12">
        <v>2133.4340200937881</v>
      </c>
      <c r="X877" s="88">
        <f t="shared" si="92"/>
        <v>5.2390548319999999</v>
      </c>
      <c r="Y877" s="59">
        <f t="shared" si="93"/>
        <v>4.8120885662637543</v>
      </c>
      <c r="Z877" s="59">
        <f t="shared" si="94"/>
        <v>4.4199186899379175</v>
      </c>
      <c r="AA877" s="59">
        <f t="shared" si="95"/>
        <v>4.0597094082228384</v>
      </c>
      <c r="AB877" s="59">
        <f t="shared" si="96"/>
        <v>3.7288560345540041</v>
      </c>
      <c r="AC877" s="59">
        <f t="shared" si="97"/>
        <v>3.4249661560176863</v>
      </c>
      <c r="AD877" s="59">
        <f t="shared" si="98"/>
        <v>3.1458423337251746</v>
      </c>
    </row>
    <row r="878" spans="1:30" x14ac:dyDescent="0.25">
      <c r="A878" s="30" t="s">
        <v>777</v>
      </c>
      <c r="B878" s="47">
        <v>39914</v>
      </c>
      <c r="C878" s="35">
        <v>4304740274</v>
      </c>
      <c r="D878" s="34">
        <v>351</v>
      </c>
      <c r="E878" s="32">
        <v>3559</v>
      </c>
      <c r="F878" s="34" t="s">
        <v>18</v>
      </c>
      <c r="G878" s="34" t="s">
        <v>19</v>
      </c>
      <c r="H878" s="34">
        <v>40.097549999999899</v>
      </c>
      <c r="I878" s="2">
        <v>-109.86854</v>
      </c>
      <c r="J878" s="35">
        <v>3559</v>
      </c>
      <c r="K878" s="34">
        <v>365</v>
      </c>
      <c r="L878" s="34">
        <v>730</v>
      </c>
      <c r="M878" s="34">
        <v>1095</v>
      </c>
      <c r="N878" s="34">
        <v>1460</v>
      </c>
      <c r="O878" s="34">
        <v>1825</v>
      </c>
      <c r="P878" s="34">
        <v>2190</v>
      </c>
      <c r="Q878" s="48">
        <v>2.3290384453705478E-4</v>
      </c>
      <c r="R878" s="14">
        <v>3268.9528467475106</v>
      </c>
      <c r="S878" s="14">
        <v>3002.5436117613531</v>
      </c>
      <c r="T878" s="14">
        <v>2757.8458800648573</v>
      </c>
      <c r="U878" s="14">
        <v>2533.090233360188</v>
      </c>
      <c r="V878" s="14">
        <v>2326.6514552995513</v>
      </c>
      <c r="W878" s="12">
        <v>2137.0367794860094</v>
      </c>
      <c r="X878" s="88">
        <f t="shared" si="92"/>
        <v>5.2479020959999998</v>
      </c>
      <c r="Y878" s="59">
        <f t="shared" si="93"/>
        <v>4.8202148064544614</v>
      </c>
      <c r="Z878" s="59">
        <f t="shared" si="94"/>
        <v>4.4273826674610328</v>
      </c>
      <c r="AA878" s="59">
        <f t="shared" si="95"/>
        <v>4.0665650953743544</v>
      </c>
      <c r="AB878" s="59">
        <f t="shared" si="96"/>
        <v>3.7351530050598649</v>
      </c>
      <c r="AC878" s="59">
        <f t="shared" si="97"/>
        <v>3.4307499435032214</v>
      </c>
      <c r="AD878" s="59">
        <f t="shared" si="98"/>
        <v>3.1511547609704182</v>
      </c>
    </row>
    <row r="879" spans="1:30" x14ac:dyDescent="0.25">
      <c r="A879" s="30" t="s">
        <v>177</v>
      </c>
      <c r="B879" s="47">
        <v>31267</v>
      </c>
      <c r="C879" s="35">
        <v>4301331079</v>
      </c>
      <c r="D879" s="34">
        <v>364</v>
      </c>
      <c r="E879" s="32">
        <v>3578</v>
      </c>
      <c r="F879" s="34" t="s">
        <v>18</v>
      </c>
      <c r="G879" s="34" t="s">
        <v>32</v>
      </c>
      <c r="H879" s="34">
        <v>40.334820000000001</v>
      </c>
      <c r="I879" s="2">
        <v>-110.251099999999</v>
      </c>
      <c r="J879" s="35">
        <v>3578</v>
      </c>
      <c r="K879" s="34">
        <v>365</v>
      </c>
      <c r="L879" s="34">
        <v>730</v>
      </c>
      <c r="M879" s="34">
        <v>1095</v>
      </c>
      <c r="N879" s="34">
        <v>1460</v>
      </c>
      <c r="O879" s="34">
        <v>1825</v>
      </c>
      <c r="P879" s="34">
        <v>2190</v>
      </c>
      <c r="Q879" s="48">
        <v>2.3290384453705478E-4</v>
      </c>
      <c r="R879" s="14">
        <v>3286.4044073230102</v>
      </c>
      <c r="S879" s="14">
        <v>3018.5729257887388</v>
      </c>
      <c r="T879" s="14">
        <v>2772.5688561034167</v>
      </c>
      <c r="U879" s="14">
        <v>2546.6133337911642</v>
      </c>
      <c r="V879" s="14">
        <v>2339.0724661595377</v>
      </c>
      <c r="W879" s="12">
        <v>2148.4455175613775</v>
      </c>
      <c r="X879" s="88">
        <f t="shared" si="92"/>
        <v>5.2759184320000001</v>
      </c>
      <c r="Y879" s="59">
        <f t="shared" si="93"/>
        <v>4.8459479003917005</v>
      </c>
      <c r="Z879" s="59">
        <f t="shared" si="94"/>
        <v>4.4510185962842295</v>
      </c>
      <c r="AA879" s="59">
        <f t="shared" si="95"/>
        <v>4.0882747713541567</v>
      </c>
      <c r="AB879" s="59">
        <f t="shared" si="96"/>
        <v>3.7550934116617585</v>
      </c>
      <c r="AC879" s="59">
        <f t="shared" si="97"/>
        <v>3.4490652705407494</v>
      </c>
      <c r="AD879" s="59">
        <f t="shared" si="98"/>
        <v>3.1679774472470239</v>
      </c>
    </row>
    <row r="880" spans="1:30" x14ac:dyDescent="0.25">
      <c r="A880" s="30" t="s">
        <v>50</v>
      </c>
      <c r="B880" s="47">
        <v>26444</v>
      </c>
      <c r="C880" s="35">
        <v>4301330082</v>
      </c>
      <c r="D880" s="34">
        <v>304</v>
      </c>
      <c r="E880" s="32">
        <v>3590</v>
      </c>
      <c r="F880" s="34" t="s">
        <v>18</v>
      </c>
      <c r="G880" s="34" t="s">
        <v>32</v>
      </c>
      <c r="H880" s="34">
        <v>40.384129999999899</v>
      </c>
      <c r="I880" s="2">
        <v>-110.22072</v>
      </c>
      <c r="J880" s="35">
        <v>3590</v>
      </c>
      <c r="K880" s="34">
        <v>365</v>
      </c>
      <c r="L880" s="34">
        <v>730</v>
      </c>
      <c r="M880" s="34">
        <v>1095</v>
      </c>
      <c r="N880" s="34">
        <v>1460</v>
      </c>
      <c r="O880" s="34">
        <v>1825</v>
      </c>
      <c r="P880" s="34">
        <v>2190</v>
      </c>
      <c r="Q880" s="48">
        <v>2.3290384453705478E-4</v>
      </c>
      <c r="R880" s="14">
        <v>3297.4264455812204</v>
      </c>
      <c r="S880" s="14">
        <v>3028.6967030691926</v>
      </c>
      <c r="T880" s="14">
        <v>2781.8675778119805</v>
      </c>
      <c r="U880" s="14">
        <v>2555.1542393265177</v>
      </c>
      <c r="V880" s="14">
        <v>2346.9173151237396</v>
      </c>
      <c r="W880" s="12">
        <v>2155.6510363458201</v>
      </c>
      <c r="X880" s="88">
        <f t="shared" si="92"/>
        <v>5.2936129599999999</v>
      </c>
      <c r="Y880" s="59">
        <f t="shared" si="93"/>
        <v>4.8622003807731149</v>
      </c>
      <c r="Z880" s="59">
        <f t="shared" si="94"/>
        <v>4.4659465513304593</v>
      </c>
      <c r="AA880" s="59">
        <f t="shared" si="95"/>
        <v>4.1019861456571887</v>
      </c>
      <c r="AB880" s="59">
        <f t="shared" si="96"/>
        <v>3.7676873526734806</v>
      </c>
      <c r="AC880" s="59">
        <f t="shared" si="97"/>
        <v>3.4606328455118196</v>
      </c>
      <c r="AD880" s="59">
        <f t="shared" si="98"/>
        <v>3.1786023017375107</v>
      </c>
    </row>
    <row r="881" spans="1:30" x14ac:dyDescent="0.25">
      <c r="A881" s="30" t="s">
        <v>318</v>
      </c>
      <c r="B881" s="47">
        <v>36665</v>
      </c>
      <c r="C881" s="35">
        <v>4301331817</v>
      </c>
      <c r="D881" s="34">
        <v>364</v>
      </c>
      <c r="E881" s="32">
        <v>3603</v>
      </c>
      <c r="F881" s="34" t="s">
        <v>18</v>
      </c>
      <c r="G881" s="34" t="s">
        <v>32</v>
      </c>
      <c r="H881" s="34">
        <v>40.068779999999897</v>
      </c>
      <c r="I881" s="2">
        <v>-110.13592</v>
      </c>
      <c r="J881" s="35">
        <v>3603</v>
      </c>
      <c r="K881" s="34">
        <v>365</v>
      </c>
      <c r="L881" s="34">
        <v>730</v>
      </c>
      <c r="M881" s="34">
        <v>1095</v>
      </c>
      <c r="N881" s="34">
        <v>1460</v>
      </c>
      <c r="O881" s="34">
        <v>1825</v>
      </c>
      <c r="P881" s="34">
        <v>2190</v>
      </c>
      <c r="Q881" s="48">
        <v>2.3290384453705478E-4</v>
      </c>
      <c r="R881" s="14">
        <v>3309.3669870276149</v>
      </c>
      <c r="S881" s="14">
        <v>3039.6641284563516</v>
      </c>
      <c r="T881" s="14">
        <v>2791.9411929962575</v>
      </c>
      <c r="U881" s="14">
        <v>2564.4068869898169</v>
      </c>
      <c r="V881" s="14">
        <v>2355.4159015016248</v>
      </c>
      <c r="W881" s="12">
        <v>2163.4570150289665</v>
      </c>
      <c r="X881" s="88">
        <f t="shared" si="92"/>
        <v>5.3127820319999994</v>
      </c>
      <c r="Y881" s="59">
        <f t="shared" si="93"/>
        <v>4.8798072345196468</v>
      </c>
      <c r="Z881" s="59">
        <f t="shared" si="94"/>
        <v>4.4821185026305423</v>
      </c>
      <c r="AA881" s="59">
        <f t="shared" si="95"/>
        <v>4.1168401344854733</v>
      </c>
      <c r="AB881" s="59">
        <f t="shared" si="96"/>
        <v>3.7813307887695125</v>
      </c>
      <c r="AC881" s="59">
        <f t="shared" si="97"/>
        <v>3.4731643850638116</v>
      </c>
      <c r="AD881" s="59">
        <f t="shared" si="98"/>
        <v>3.1901125607688723</v>
      </c>
    </row>
    <row r="882" spans="1:30" x14ac:dyDescent="0.25">
      <c r="A882" s="30" t="s">
        <v>755</v>
      </c>
      <c r="B882" s="47">
        <v>39826</v>
      </c>
      <c r="C882" s="35">
        <v>4301333353</v>
      </c>
      <c r="D882" s="34">
        <v>365</v>
      </c>
      <c r="E882" s="32">
        <v>3603</v>
      </c>
      <c r="F882" s="34" t="s">
        <v>18</v>
      </c>
      <c r="G882" s="34" t="s">
        <v>32</v>
      </c>
      <c r="H882" s="34">
        <v>40.003599999999899</v>
      </c>
      <c r="I882" s="2">
        <v>-110.11308</v>
      </c>
      <c r="J882" s="35">
        <v>3603</v>
      </c>
      <c r="K882" s="34">
        <v>365</v>
      </c>
      <c r="L882" s="34">
        <v>730</v>
      </c>
      <c r="M882" s="34">
        <v>1095</v>
      </c>
      <c r="N882" s="34">
        <v>1460</v>
      </c>
      <c r="O882" s="34">
        <v>1825</v>
      </c>
      <c r="P882" s="34">
        <v>2190</v>
      </c>
      <c r="Q882" s="48">
        <v>2.3290384453705478E-4</v>
      </c>
      <c r="R882" s="14">
        <v>3309.3669870276149</v>
      </c>
      <c r="S882" s="14">
        <v>3039.6641284563516</v>
      </c>
      <c r="T882" s="14">
        <v>2791.9411929962575</v>
      </c>
      <c r="U882" s="14">
        <v>2564.4068869898169</v>
      </c>
      <c r="V882" s="14">
        <v>2355.4159015016248</v>
      </c>
      <c r="W882" s="12">
        <v>2163.4570150289665</v>
      </c>
      <c r="X882" s="88">
        <f t="shared" si="92"/>
        <v>5.3127820319999994</v>
      </c>
      <c r="Y882" s="59">
        <f t="shared" si="93"/>
        <v>4.8798072345196468</v>
      </c>
      <c r="Z882" s="59">
        <f t="shared" si="94"/>
        <v>4.4821185026305423</v>
      </c>
      <c r="AA882" s="59">
        <f t="shared" si="95"/>
        <v>4.1168401344854733</v>
      </c>
      <c r="AB882" s="59">
        <f t="shared" si="96"/>
        <v>3.7813307887695125</v>
      </c>
      <c r="AC882" s="59">
        <f t="shared" si="97"/>
        <v>3.4731643850638116</v>
      </c>
      <c r="AD882" s="59">
        <f t="shared" si="98"/>
        <v>3.1901125607688723</v>
      </c>
    </row>
    <row r="883" spans="1:30" x14ac:dyDescent="0.25">
      <c r="A883" s="30" t="s">
        <v>999</v>
      </c>
      <c r="B883" s="47">
        <v>40375</v>
      </c>
      <c r="C883" s="35">
        <v>4304750969</v>
      </c>
      <c r="D883" s="34">
        <v>354</v>
      </c>
      <c r="E883" s="32">
        <v>3608</v>
      </c>
      <c r="F883" s="34" t="s">
        <v>18</v>
      </c>
      <c r="G883" s="34" t="s">
        <v>19</v>
      </c>
      <c r="H883" s="34">
        <v>40.121479999999899</v>
      </c>
      <c r="I883" s="2">
        <v>-109.9425</v>
      </c>
      <c r="J883" s="35">
        <v>3608</v>
      </c>
      <c r="K883" s="34">
        <v>365</v>
      </c>
      <c r="L883" s="34">
        <v>730</v>
      </c>
      <c r="M883" s="34">
        <v>1095</v>
      </c>
      <c r="N883" s="34">
        <v>1460</v>
      </c>
      <c r="O883" s="34">
        <v>1825</v>
      </c>
      <c r="P883" s="34">
        <v>2190</v>
      </c>
      <c r="Q883" s="48">
        <v>2.3290384453705478E-4</v>
      </c>
      <c r="R883" s="14">
        <v>3313.9595029685356</v>
      </c>
      <c r="S883" s="14">
        <v>3043.8823689898741</v>
      </c>
      <c r="T883" s="14">
        <v>2795.8156603748257</v>
      </c>
      <c r="U883" s="14">
        <v>2567.9655976295476</v>
      </c>
      <c r="V883" s="14">
        <v>2358.6845885700423</v>
      </c>
      <c r="W883" s="12">
        <v>2166.4593145224844</v>
      </c>
      <c r="X883" s="88">
        <f t="shared" si="92"/>
        <v>5.3201547519999997</v>
      </c>
      <c r="Y883" s="59">
        <f t="shared" si="93"/>
        <v>4.8865791013452364</v>
      </c>
      <c r="Z883" s="59">
        <f t="shared" si="94"/>
        <v>4.4883384838998044</v>
      </c>
      <c r="AA883" s="59">
        <f t="shared" si="95"/>
        <v>4.1225532071117366</v>
      </c>
      <c r="AB883" s="59">
        <f t="shared" si="96"/>
        <v>3.7865782641910632</v>
      </c>
      <c r="AC883" s="59">
        <f t="shared" si="97"/>
        <v>3.4779842079684244</v>
      </c>
      <c r="AD883" s="59">
        <f t="shared" si="98"/>
        <v>3.194539583473242</v>
      </c>
    </row>
    <row r="884" spans="1:30" x14ac:dyDescent="0.25">
      <c r="A884" s="30" t="s">
        <v>1270</v>
      </c>
      <c r="B884" s="47">
        <v>40675</v>
      </c>
      <c r="C884" s="35">
        <v>4304751166</v>
      </c>
      <c r="D884" s="34">
        <v>366</v>
      </c>
      <c r="E884" s="32">
        <v>3609</v>
      </c>
      <c r="F884" s="34" t="s">
        <v>18</v>
      </c>
      <c r="G884" s="34" t="s">
        <v>19</v>
      </c>
      <c r="H884" s="34">
        <v>40.1252</v>
      </c>
      <c r="I884" s="2">
        <v>-109.94759000000001</v>
      </c>
      <c r="J884" s="35">
        <v>3609</v>
      </c>
      <c r="K884" s="34">
        <v>365</v>
      </c>
      <c r="L884" s="34">
        <v>730</v>
      </c>
      <c r="M884" s="34">
        <v>1095</v>
      </c>
      <c r="N884" s="34">
        <v>1460</v>
      </c>
      <c r="O884" s="34">
        <v>1825</v>
      </c>
      <c r="P884" s="34">
        <v>2190</v>
      </c>
      <c r="Q884" s="48">
        <v>2.3290384453705478E-4</v>
      </c>
      <c r="R884" s="14">
        <v>3314.8780061567199</v>
      </c>
      <c r="S884" s="14">
        <v>3044.7260170965783</v>
      </c>
      <c r="T884" s="14">
        <v>2796.5905538505394</v>
      </c>
      <c r="U884" s="14">
        <v>2568.6773397574934</v>
      </c>
      <c r="V884" s="14">
        <v>2359.338325983726</v>
      </c>
      <c r="W884" s="12">
        <v>2167.0597744211882</v>
      </c>
      <c r="X884" s="88">
        <f t="shared" si="92"/>
        <v>5.3216292960000002</v>
      </c>
      <c r="Y884" s="59">
        <f t="shared" si="93"/>
        <v>4.887933474710354</v>
      </c>
      <c r="Z884" s="59">
        <f t="shared" si="94"/>
        <v>4.4895824801536568</v>
      </c>
      <c r="AA884" s="59">
        <f t="shared" si="95"/>
        <v>4.1236958216369892</v>
      </c>
      <c r="AB884" s="59">
        <f t="shared" si="96"/>
        <v>3.7876277592753733</v>
      </c>
      <c r="AC884" s="59">
        <f t="shared" si="97"/>
        <v>3.4789481725493472</v>
      </c>
      <c r="AD884" s="59">
        <f t="shared" si="98"/>
        <v>3.1954249880141163</v>
      </c>
    </row>
    <row r="885" spans="1:30" x14ac:dyDescent="0.25">
      <c r="A885" s="30" t="s">
        <v>891</v>
      </c>
      <c r="B885" s="47">
        <v>40226</v>
      </c>
      <c r="C885" s="35">
        <v>4301334094</v>
      </c>
      <c r="D885" s="34">
        <v>365</v>
      </c>
      <c r="E885" s="32">
        <v>3619</v>
      </c>
      <c r="F885" s="34" t="s">
        <v>18</v>
      </c>
      <c r="G885" s="34" t="s">
        <v>32</v>
      </c>
      <c r="H885" s="34">
        <v>40.097850000000001</v>
      </c>
      <c r="I885" s="2">
        <v>-110.06066</v>
      </c>
      <c r="J885" s="35">
        <v>3619</v>
      </c>
      <c r="K885" s="34">
        <v>365</v>
      </c>
      <c r="L885" s="34">
        <v>730</v>
      </c>
      <c r="M885" s="34">
        <v>1095</v>
      </c>
      <c r="N885" s="34">
        <v>1460</v>
      </c>
      <c r="O885" s="34">
        <v>1825</v>
      </c>
      <c r="P885" s="34">
        <v>2190</v>
      </c>
      <c r="Q885" s="48">
        <v>2.3290384453705478E-4</v>
      </c>
      <c r="R885" s="14">
        <v>3324.0630380385619</v>
      </c>
      <c r="S885" s="14">
        <v>3053.1624981636237</v>
      </c>
      <c r="T885" s="14">
        <v>2804.3394886076758</v>
      </c>
      <c r="U885" s="14">
        <v>2575.7947610369547</v>
      </c>
      <c r="V885" s="14">
        <v>2365.8757001205609</v>
      </c>
      <c r="W885" s="12">
        <v>2173.0643734082237</v>
      </c>
      <c r="X885" s="88">
        <f t="shared" si="92"/>
        <v>5.3363747359999998</v>
      </c>
      <c r="Y885" s="59">
        <f t="shared" si="93"/>
        <v>4.9014772083615332</v>
      </c>
      <c r="Z885" s="59">
        <f t="shared" si="94"/>
        <v>4.5020224426921818</v>
      </c>
      <c r="AA885" s="59">
        <f t="shared" si="95"/>
        <v>4.1351219668895167</v>
      </c>
      <c r="AB885" s="59">
        <f t="shared" si="96"/>
        <v>3.7981227101184754</v>
      </c>
      <c r="AC885" s="59">
        <f t="shared" si="97"/>
        <v>3.4885878183585723</v>
      </c>
      <c r="AD885" s="59">
        <f t="shared" si="98"/>
        <v>3.2042790334228557</v>
      </c>
    </row>
    <row r="886" spans="1:30" x14ac:dyDescent="0.25">
      <c r="A886" s="30" t="s">
        <v>1608</v>
      </c>
      <c r="B886" s="47">
        <v>41150</v>
      </c>
      <c r="C886" s="35">
        <v>4304752020</v>
      </c>
      <c r="D886" s="34">
        <v>93</v>
      </c>
      <c r="E886" s="32">
        <v>3620</v>
      </c>
      <c r="F886" s="34" t="s">
        <v>18</v>
      </c>
      <c r="G886" s="34" t="s">
        <v>19</v>
      </c>
      <c r="H886" s="34">
        <v>40.15108</v>
      </c>
      <c r="I886" s="2">
        <v>-109.83763</v>
      </c>
      <c r="J886" s="35">
        <v>3620</v>
      </c>
      <c r="K886" s="34">
        <v>365</v>
      </c>
      <c r="L886" s="34">
        <v>730</v>
      </c>
      <c r="M886" s="34">
        <v>1095</v>
      </c>
      <c r="N886" s="34">
        <v>1460</v>
      </c>
      <c r="O886" s="34">
        <v>1825</v>
      </c>
      <c r="P886" s="34">
        <v>2190</v>
      </c>
      <c r="Q886" s="48">
        <v>2.3290384453705478E-4</v>
      </c>
      <c r="R886" s="14">
        <v>3324.9815412267458</v>
      </c>
      <c r="S886" s="14">
        <v>3054.0061462703279</v>
      </c>
      <c r="T886" s="14">
        <v>2805.1143820833895</v>
      </c>
      <c r="U886" s="14">
        <v>2576.5065031649006</v>
      </c>
      <c r="V886" s="14">
        <v>2366.5294375342442</v>
      </c>
      <c r="W886" s="12">
        <v>2173.6648333069274</v>
      </c>
      <c r="X886" s="88">
        <f t="shared" si="92"/>
        <v>5.3378492799999995</v>
      </c>
      <c r="Y886" s="59">
        <f t="shared" si="93"/>
        <v>4.9028315817266508</v>
      </c>
      <c r="Z886" s="59">
        <f t="shared" si="94"/>
        <v>4.5032664389460342</v>
      </c>
      <c r="AA886" s="59">
        <f t="shared" si="95"/>
        <v>4.1362645814147694</v>
      </c>
      <c r="AB886" s="59">
        <f t="shared" si="96"/>
        <v>3.799172205202785</v>
      </c>
      <c r="AC886" s="59">
        <f t="shared" si="97"/>
        <v>3.4895517829394942</v>
      </c>
      <c r="AD886" s="59">
        <f t="shared" si="98"/>
        <v>3.2051644379637301</v>
      </c>
    </row>
    <row r="887" spans="1:30" x14ac:dyDescent="0.25">
      <c r="A887" s="30" t="s">
        <v>1001</v>
      </c>
      <c r="B887" s="47">
        <v>40376</v>
      </c>
      <c r="C887" s="35">
        <v>4304750946</v>
      </c>
      <c r="D887" s="34">
        <v>363</v>
      </c>
      <c r="E887" s="32">
        <v>3621</v>
      </c>
      <c r="F887" s="34" t="s">
        <v>18</v>
      </c>
      <c r="G887" s="34" t="s">
        <v>19</v>
      </c>
      <c r="H887" s="34">
        <v>40.122639999999897</v>
      </c>
      <c r="I887" s="2">
        <v>-109.97443</v>
      </c>
      <c r="J887" s="35">
        <v>3621</v>
      </c>
      <c r="K887" s="34">
        <v>365</v>
      </c>
      <c r="L887" s="34">
        <v>730</v>
      </c>
      <c r="M887" s="34">
        <v>1095</v>
      </c>
      <c r="N887" s="34">
        <v>1460</v>
      </c>
      <c r="O887" s="34">
        <v>1825</v>
      </c>
      <c r="P887" s="34">
        <v>2190</v>
      </c>
      <c r="Q887" s="48">
        <v>2.3290384453705478E-4</v>
      </c>
      <c r="R887" s="14">
        <v>3325.9000444149301</v>
      </c>
      <c r="S887" s="14">
        <v>3054.8497943770326</v>
      </c>
      <c r="T887" s="14">
        <v>2805.8892755591032</v>
      </c>
      <c r="U887" s="14">
        <v>2577.2182452928469</v>
      </c>
      <c r="V887" s="14">
        <v>2367.1831749479279</v>
      </c>
      <c r="W887" s="12">
        <v>2174.2652932056308</v>
      </c>
      <c r="X887" s="88">
        <f t="shared" si="92"/>
        <v>5.3393238240000001</v>
      </c>
      <c r="Y887" s="59">
        <f t="shared" si="93"/>
        <v>4.9041859550917684</v>
      </c>
      <c r="Z887" s="59">
        <f t="shared" si="94"/>
        <v>4.5045104351998866</v>
      </c>
      <c r="AA887" s="59">
        <f t="shared" si="95"/>
        <v>4.137407195940022</v>
      </c>
      <c r="AB887" s="59">
        <f t="shared" si="96"/>
        <v>3.8002217002870955</v>
      </c>
      <c r="AC887" s="59">
        <f t="shared" si="97"/>
        <v>3.4905157475204174</v>
      </c>
      <c r="AD887" s="59">
        <f t="shared" si="98"/>
        <v>3.2060498425046036</v>
      </c>
    </row>
    <row r="888" spans="1:30" x14ac:dyDescent="0.25">
      <c r="A888" s="30" t="s">
        <v>179</v>
      </c>
      <c r="B888" s="47">
        <v>31294</v>
      </c>
      <c r="C888" s="35">
        <v>4301331105</v>
      </c>
      <c r="D888" s="34">
        <v>366</v>
      </c>
      <c r="E888" s="32">
        <v>3624</v>
      </c>
      <c r="F888" s="34" t="s">
        <v>18</v>
      </c>
      <c r="G888" s="34" t="s">
        <v>32</v>
      </c>
      <c r="H888" s="34">
        <v>40.289819999999899</v>
      </c>
      <c r="I888" s="2">
        <v>-110.38271</v>
      </c>
      <c r="J888" s="35">
        <v>3624</v>
      </c>
      <c r="K888" s="34">
        <v>365</v>
      </c>
      <c r="L888" s="34">
        <v>730</v>
      </c>
      <c r="M888" s="34">
        <v>1095</v>
      </c>
      <c r="N888" s="34">
        <v>1460</v>
      </c>
      <c r="O888" s="34">
        <v>1825</v>
      </c>
      <c r="P888" s="34">
        <v>2190</v>
      </c>
      <c r="Q888" s="48">
        <v>2.3290384453705478E-4</v>
      </c>
      <c r="R888" s="14">
        <v>3328.6555539794826</v>
      </c>
      <c r="S888" s="14">
        <v>3057.3807386971462</v>
      </c>
      <c r="T888" s="14">
        <v>2808.2139559862439</v>
      </c>
      <c r="U888" s="14">
        <v>2579.3534716766849</v>
      </c>
      <c r="V888" s="14">
        <v>2369.1443871889783</v>
      </c>
      <c r="W888" s="12">
        <v>2176.0666729017416</v>
      </c>
      <c r="X888" s="88">
        <f t="shared" si="92"/>
        <v>5.343747456</v>
      </c>
      <c r="Y888" s="59">
        <f t="shared" si="93"/>
        <v>4.9082490751871219</v>
      </c>
      <c r="Z888" s="59">
        <f t="shared" si="94"/>
        <v>4.5082424239614447</v>
      </c>
      <c r="AA888" s="59">
        <f t="shared" si="95"/>
        <v>4.14083503951578</v>
      </c>
      <c r="AB888" s="59">
        <f t="shared" si="96"/>
        <v>3.8033701855400253</v>
      </c>
      <c r="AC888" s="59">
        <f t="shared" si="97"/>
        <v>3.4934076412631847</v>
      </c>
      <c r="AD888" s="59">
        <f t="shared" si="98"/>
        <v>3.2087060561272258</v>
      </c>
    </row>
    <row r="889" spans="1:30" x14ac:dyDescent="0.25">
      <c r="A889" s="30" t="s">
        <v>781</v>
      </c>
      <c r="B889" s="47">
        <v>39926</v>
      </c>
      <c r="C889" s="35">
        <v>4301333760</v>
      </c>
      <c r="D889" s="34">
        <v>348</v>
      </c>
      <c r="E889" s="32">
        <v>3627</v>
      </c>
      <c r="F889" s="34" t="s">
        <v>18</v>
      </c>
      <c r="G889" s="34" t="s">
        <v>32</v>
      </c>
      <c r="H889" s="34">
        <v>40.090699999999899</v>
      </c>
      <c r="I889" s="2">
        <v>-110.06058</v>
      </c>
      <c r="J889" s="35">
        <v>3627</v>
      </c>
      <c r="K889" s="34">
        <v>365</v>
      </c>
      <c r="L889" s="34">
        <v>730</v>
      </c>
      <c r="M889" s="34">
        <v>1095</v>
      </c>
      <c r="N889" s="34">
        <v>1460</v>
      </c>
      <c r="O889" s="34">
        <v>1825</v>
      </c>
      <c r="P889" s="34">
        <v>2190</v>
      </c>
      <c r="Q889" s="48">
        <v>2.3290384453705478E-4</v>
      </c>
      <c r="R889" s="14">
        <v>3331.4110635440352</v>
      </c>
      <c r="S889" s="14">
        <v>3059.9116830172597</v>
      </c>
      <c r="T889" s="14">
        <v>2810.5386364133851</v>
      </c>
      <c r="U889" s="14">
        <v>2581.4886980605233</v>
      </c>
      <c r="V889" s="14">
        <v>2371.1055994300286</v>
      </c>
      <c r="W889" s="12">
        <v>2177.8680525978525</v>
      </c>
      <c r="X889" s="88">
        <f t="shared" si="92"/>
        <v>5.348171088</v>
      </c>
      <c r="Y889" s="59">
        <f t="shared" si="93"/>
        <v>4.9123121952824755</v>
      </c>
      <c r="Z889" s="59">
        <f t="shared" si="94"/>
        <v>4.5119744127230019</v>
      </c>
      <c r="AA889" s="59">
        <f t="shared" si="95"/>
        <v>4.144262883091538</v>
      </c>
      <c r="AB889" s="59">
        <f t="shared" si="96"/>
        <v>3.8065186707929564</v>
      </c>
      <c r="AC889" s="59">
        <f t="shared" si="97"/>
        <v>3.496299535005952</v>
      </c>
      <c r="AD889" s="59">
        <f t="shared" si="98"/>
        <v>3.2113622697498476</v>
      </c>
    </row>
    <row r="890" spans="1:30" x14ac:dyDescent="0.25">
      <c r="A890" s="30" t="s">
        <v>1345</v>
      </c>
      <c r="B890" s="47">
        <v>40788</v>
      </c>
      <c r="C890" s="35">
        <v>4301350447</v>
      </c>
      <c r="D890" s="34">
        <v>365</v>
      </c>
      <c r="E890" s="32">
        <v>3629</v>
      </c>
      <c r="F890" s="34" t="s">
        <v>18</v>
      </c>
      <c r="G890" s="34" t="s">
        <v>32</v>
      </c>
      <c r="H890" s="34">
        <v>40.129280000000001</v>
      </c>
      <c r="I890" s="2">
        <v>-110.140379999999</v>
      </c>
      <c r="J890" s="35">
        <v>3629</v>
      </c>
      <c r="K890" s="34">
        <v>365</v>
      </c>
      <c r="L890" s="34">
        <v>730</v>
      </c>
      <c r="M890" s="34">
        <v>1095</v>
      </c>
      <c r="N890" s="34">
        <v>1460</v>
      </c>
      <c r="O890" s="34">
        <v>1825</v>
      </c>
      <c r="P890" s="34">
        <v>2190</v>
      </c>
      <c r="Q890" s="48">
        <v>2.3290384453705478E-4</v>
      </c>
      <c r="R890" s="14">
        <v>3333.2480699204039</v>
      </c>
      <c r="S890" s="14">
        <v>3061.5989792306686</v>
      </c>
      <c r="T890" s="14">
        <v>2812.0884233648126</v>
      </c>
      <c r="U890" s="14">
        <v>2582.9121823164155</v>
      </c>
      <c r="V890" s="14">
        <v>2372.4130742573957</v>
      </c>
      <c r="W890" s="12">
        <v>2179.0689723952596</v>
      </c>
      <c r="X890" s="88">
        <f t="shared" si="92"/>
        <v>5.3511201760000002</v>
      </c>
      <c r="Y890" s="59">
        <f t="shared" si="93"/>
        <v>4.9150209420127116</v>
      </c>
      <c r="Z890" s="59">
        <f t="shared" si="94"/>
        <v>4.5144624052307067</v>
      </c>
      <c r="AA890" s="59">
        <f t="shared" si="95"/>
        <v>4.1465481121420442</v>
      </c>
      <c r="AB890" s="59">
        <f t="shared" si="96"/>
        <v>3.8086176609615765</v>
      </c>
      <c r="AC890" s="59">
        <f t="shared" si="97"/>
        <v>3.4982274641677971</v>
      </c>
      <c r="AD890" s="59">
        <f t="shared" si="98"/>
        <v>3.2131330788315955</v>
      </c>
    </row>
    <row r="891" spans="1:30" x14ac:dyDescent="0.25">
      <c r="A891" s="30" t="s">
        <v>954</v>
      </c>
      <c r="B891" s="47">
        <v>40318</v>
      </c>
      <c r="C891" s="35">
        <v>4301350206</v>
      </c>
      <c r="D891" s="34">
        <v>354</v>
      </c>
      <c r="E891" s="32">
        <v>3640</v>
      </c>
      <c r="F891" s="34" t="s">
        <v>18</v>
      </c>
      <c r="G891" s="34" t="s">
        <v>32</v>
      </c>
      <c r="H891" s="34">
        <v>40.123399999999897</v>
      </c>
      <c r="I891" s="2">
        <v>-110.005799999999</v>
      </c>
      <c r="J891" s="35">
        <v>3640</v>
      </c>
      <c r="K891" s="34">
        <v>365</v>
      </c>
      <c r="L891" s="34">
        <v>730</v>
      </c>
      <c r="M891" s="34">
        <v>1095</v>
      </c>
      <c r="N891" s="34">
        <v>1460</v>
      </c>
      <c r="O891" s="34">
        <v>1825</v>
      </c>
      <c r="P891" s="34">
        <v>2190</v>
      </c>
      <c r="Q891" s="48">
        <v>2.3290384453705478E-4</v>
      </c>
      <c r="R891" s="14">
        <v>3343.3516049904297</v>
      </c>
      <c r="S891" s="14">
        <v>3070.8791084044183</v>
      </c>
      <c r="T891" s="14">
        <v>2820.6122515976626</v>
      </c>
      <c r="U891" s="14">
        <v>2590.7413457238226</v>
      </c>
      <c r="V891" s="14">
        <v>2379.6041858079143</v>
      </c>
      <c r="W891" s="12">
        <v>2185.6740312809989</v>
      </c>
      <c r="X891" s="88">
        <f t="shared" si="92"/>
        <v>5.3673401599999995</v>
      </c>
      <c r="Y891" s="59">
        <f t="shared" si="93"/>
        <v>4.9299190490290083</v>
      </c>
      <c r="Z891" s="59">
        <f t="shared" si="94"/>
        <v>4.5281463640230841</v>
      </c>
      <c r="AA891" s="59">
        <f t="shared" si="95"/>
        <v>4.1591168719198235</v>
      </c>
      <c r="AB891" s="59">
        <f t="shared" si="96"/>
        <v>3.8201621068889882</v>
      </c>
      <c r="AC891" s="59">
        <f t="shared" si="97"/>
        <v>3.508831074557945</v>
      </c>
      <c r="AD891" s="59">
        <f t="shared" si="98"/>
        <v>3.2228725287812092</v>
      </c>
    </row>
    <row r="892" spans="1:30" x14ac:dyDescent="0.25">
      <c r="A892" s="30" t="s">
        <v>971</v>
      </c>
      <c r="B892" s="47">
        <v>40342</v>
      </c>
      <c r="C892" s="35">
        <v>4301333584</v>
      </c>
      <c r="D892" s="34">
        <v>366</v>
      </c>
      <c r="E892" s="32">
        <v>3646</v>
      </c>
      <c r="F892" s="34" t="s">
        <v>18</v>
      </c>
      <c r="G892" s="34" t="s">
        <v>32</v>
      </c>
      <c r="H892" s="34">
        <v>40.105910000000002</v>
      </c>
      <c r="I892" s="2">
        <v>-110.5788</v>
      </c>
      <c r="J892" s="35">
        <v>3646</v>
      </c>
      <c r="K892" s="34">
        <v>365</v>
      </c>
      <c r="L892" s="34">
        <v>730</v>
      </c>
      <c r="M892" s="34">
        <v>1095</v>
      </c>
      <c r="N892" s="34">
        <v>1460</v>
      </c>
      <c r="O892" s="34">
        <v>1825</v>
      </c>
      <c r="P892" s="34">
        <v>2190</v>
      </c>
      <c r="Q892" s="48">
        <v>2.3290384453705478E-4</v>
      </c>
      <c r="R892" s="14">
        <v>3348.8626241195348</v>
      </c>
      <c r="S892" s="14">
        <v>3075.9409970446454</v>
      </c>
      <c r="T892" s="14">
        <v>2825.2616124519445</v>
      </c>
      <c r="U892" s="14">
        <v>2595.0117984914991</v>
      </c>
      <c r="V892" s="14">
        <v>2383.526610290015</v>
      </c>
      <c r="W892" s="12">
        <v>2189.2767906732201</v>
      </c>
      <c r="X892" s="88">
        <f t="shared" si="92"/>
        <v>5.3761874239999994</v>
      </c>
      <c r="Y892" s="59">
        <f t="shared" si="93"/>
        <v>4.9380452892197146</v>
      </c>
      <c r="Z892" s="59">
        <f t="shared" si="94"/>
        <v>4.5356103415461995</v>
      </c>
      <c r="AA892" s="59">
        <f t="shared" si="95"/>
        <v>4.1659725590713403</v>
      </c>
      <c r="AB892" s="59">
        <f t="shared" si="96"/>
        <v>3.826459077394849</v>
      </c>
      <c r="AC892" s="59">
        <f t="shared" si="97"/>
        <v>3.5146148620434796</v>
      </c>
      <c r="AD892" s="59">
        <f t="shared" si="98"/>
        <v>3.2281849560264524</v>
      </c>
    </row>
    <row r="893" spans="1:30" x14ac:dyDescent="0.25">
      <c r="A893" s="30" t="s">
        <v>1215</v>
      </c>
      <c r="B893" s="47">
        <v>40605</v>
      </c>
      <c r="C893" s="35">
        <v>4301350333</v>
      </c>
      <c r="D893" s="34">
        <v>326</v>
      </c>
      <c r="E893" s="32">
        <v>3648</v>
      </c>
      <c r="F893" s="34" t="s">
        <v>18</v>
      </c>
      <c r="G893" s="34" t="s">
        <v>32</v>
      </c>
      <c r="H893" s="34">
        <v>40.107689999999899</v>
      </c>
      <c r="I893" s="2">
        <v>-110.20654</v>
      </c>
      <c r="J893" s="35">
        <v>3648</v>
      </c>
      <c r="K893" s="34">
        <v>365</v>
      </c>
      <c r="L893" s="34">
        <v>730</v>
      </c>
      <c r="M893" s="34">
        <v>1095</v>
      </c>
      <c r="N893" s="34">
        <v>1460</v>
      </c>
      <c r="O893" s="34">
        <v>1825</v>
      </c>
      <c r="P893" s="34">
        <v>2190</v>
      </c>
      <c r="Q893" s="48">
        <v>2.3290384453705478E-4</v>
      </c>
      <c r="R893" s="14">
        <v>3350.699630495903</v>
      </c>
      <c r="S893" s="14">
        <v>3077.6282932580543</v>
      </c>
      <c r="T893" s="14">
        <v>2826.8113994033715</v>
      </c>
      <c r="U893" s="14">
        <v>2596.4352827473917</v>
      </c>
      <c r="V893" s="14">
        <v>2384.8340851173821</v>
      </c>
      <c r="W893" s="12">
        <v>2190.4777104706272</v>
      </c>
      <c r="X893" s="88">
        <f t="shared" si="92"/>
        <v>5.3791365119999996</v>
      </c>
      <c r="Y893" s="59">
        <f t="shared" si="93"/>
        <v>4.9407540359499507</v>
      </c>
      <c r="Z893" s="59">
        <f t="shared" si="94"/>
        <v>4.5380983340539043</v>
      </c>
      <c r="AA893" s="59">
        <f t="shared" si="95"/>
        <v>4.1682577881218448</v>
      </c>
      <c r="AB893" s="59">
        <f t="shared" si="96"/>
        <v>3.8285580675634701</v>
      </c>
      <c r="AC893" s="59">
        <f t="shared" si="97"/>
        <v>3.5165427912053251</v>
      </c>
      <c r="AD893" s="59">
        <f t="shared" si="98"/>
        <v>3.2299557651082003</v>
      </c>
    </row>
    <row r="894" spans="1:30" x14ac:dyDescent="0.25">
      <c r="A894" s="30" t="s">
        <v>1570</v>
      </c>
      <c r="B894" s="47">
        <v>41104</v>
      </c>
      <c r="C894" s="35">
        <v>4301350963</v>
      </c>
      <c r="D894" s="34">
        <v>182</v>
      </c>
      <c r="E894" s="32">
        <v>3653</v>
      </c>
      <c r="F894" s="34" t="s">
        <v>18</v>
      </c>
      <c r="G894" s="34" t="s">
        <v>32</v>
      </c>
      <c r="H894" s="34">
        <v>40.06156</v>
      </c>
      <c r="I894" s="2">
        <v>-110.61987000000001</v>
      </c>
      <c r="J894" s="35">
        <v>3653</v>
      </c>
      <c r="K894" s="34">
        <v>365</v>
      </c>
      <c r="L894" s="34">
        <v>730</v>
      </c>
      <c r="M894" s="34">
        <v>1095</v>
      </c>
      <c r="N894" s="34">
        <v>1460</v>
      </c>
      <c r="O894" s="34">
        <v>1825</v>
      </c>
      <c r="P894" s="34">
        <v>2190</v>
      </c>
      <c r="Q894" s="48">
        <v>2.3290384453705478E-4</v>
      </c>
      <c r="R894" s="14">
        <v>3355.2921464368242</v>
      </c>
      <c r="S894" s="14">
        <v>3081.8465337915768</v>
      </c>
      <c r="T894" s="14">
        <v>2830.6858667819397</v>
      </c>
      <c r="U894" s="14">
        <v>2599.9939933871219</v>
      </c>
      <c r="V894" s="14">
        <v>2388.1027721857995</v>
      </c>
      <c r="W894" s="12">
        <v>2193.4800099641452</v>
      </c>
      <c r="X894" s="88">
        <f t="shared" si="92"/>
        <v>5.3865092319999999</v>
      </c>
      <c r="Y894" s="59">
        <f t="shared" si="93"/>
        <v>4.9475259027755403</v>
      </c>
      <c r="Z894" s="59">
        <f t="shared" si="94"/>
        <v>4.5443183153231663</v>
      </c>
      <c r="AA894" s="59">
        <f t="shared" si="95"/>
        <v>4.1739708607481081</v>
      </c>
      <c r="AB894" s="59">
        <f t="shared" si="96"/>
        <v>3.83380554298502</v>
      </c>
      <c r="AC894" s="59">
        <f t="shared" si="97"/>
        <v>3.5213626141099375</v>
      </c>
      <c r="AD894" s="59">
        <f t="shared" si="98"/>
        <v>3.2343827878125704</v>
      </c>
    </row>
    <row r="895" spans="1:30" x14ac:dyDescent="0.25">
      <c r="A895" s="30" t="s">
        <v>1664</v>
      </c>
      <c r="B895" s="47">
        <v>41220</v>
      </c>
      <c r="C895" s="35">
        <v>4304752127</v>
      </c>
      <c r="D895" s="34">
        <v>61</v>
      </c>
      <c r="E895" s="32">
        <v>3663</v>
      </c>
      <c r="F895" s="34" t="s">
        <v>18</v>
      </c>
      <c r="G895" s="34" t="s">
        <v>19</v>
      </c>
      <c r="H895" s="34">
        <v>40.188270000000003</v>
      </c>
      <c r="I895" s="2">
        <v>-109.88513</v>
      </c>
      <c r="J895" s="35">
        <v>3663</v>
      </c>
      <c r="K895" s="34">
        <v>365</v>
      </c>
      <c r="L895" s="34">
        <v>730</v>
      </c>
      <c r="M895" s="34">
        <v>1095</v>
      </c>
      <c r="N895" s="34">
        <v>1460</v>
      </c>
      <c r="O895" s="34">
        <v>1825</v>
      </c>
      <c r="P895" s="34">
        <v>2190</v>
      </c>
      <c r="Q895" s="48">
        <v>2.3290384453705478E-4</v>
      </c>
      <c r="R895" s="14">
        <v>3364.4771783186657</v>
      </c>
      <c r="S895" s="14">
        <v>3090.2830148586222</v>
      </c>
      <c r="T895" s="14">
        <v>2838.434801539076</v>
      </c>
      <c r="U895" s="14">
        <v>2607.1114146665832</v>
      </c>
      <c r="V895" s="14">
        <v>2394.6401463226343</v>
      </c>
      <c r="W895" s="12">
        <v>2199.4846089511807</v>
      </c>
      <c r="X895" s="88">
        <f t="shared" si="92"/>
        <v>5.4012546719999994</v>
      </c>
      <c r="Y895" s="59">
        <f t="shared" si="93"/>
        <v>4.9610696364267186</v>
      </c>
      <c r="Z895" s="59">
        <f t="shared" si="94"/>
        <v>4.5567582778616922</v>
      </c>
      <c r="AA895" s="59">
        <f t="shared" si="95"/>
        <v>4.1853970060006356</v>
      </c>
      <c r="AB895" s="59">
        <f t="shared" si="96"/>
        <v>3.844300493828122</v>
      </c>
      <c r="AC895" s="59">
        <f t="shared" si="97"/>
        <v>3.5310022599191622</v>
      </c>
      <c r="AD895" s="59">
        <f t="shared" si="98"/>
        <v>3.2432368332213097</v>
      </c>
    </row>
    <row r="896" spans="1:30" x14ac:dyDescent="0.25">
      <c r="A896" s="30" t="s">
        <v>1314</v>
      </c>
      <c r="B896" s="47">
        <v>40730</v>
      </c>
      <c r="C896" s="35">
        <v>4301350686</v>
      </c>
      <c r="D896" s="34">
        <v>366</v>
      </c>
      <c r="E896" s="32">
        <v>3667</v>
      </c>
      <c r="F896" s="34" t="s">
        <v>18</v>
      </c>
      <c r="G896" s="34" t="s">
        <v>32</v>
      </c>
      <c r="H896" s="34">
        <v>40.054569999999899</v>
      </c>
      <c r="I896" s="2">
        <v>-110.32356</v>
      </c>
      <c r="J896" s="35">
        <v>3667</v>
      </c>
      <c r="K896" s="34">
        <v>365</v>
      </c>
      <c r="L896" s="34">
        <v>730</v>
      </c>
      <c r="M896" s="34">
        <v>1095</v>
      </c>
      <c r="N896" s="34">
        <v>1460</v>
      </c>
      <c r="O896" s="34">
        <v>1825</v>
      </c>
      <c r="P896" s="34">
        <v>2190</v>
      </c>
      <c r="Q896" s="48">
        <v>2.3290384453705478E-4</v>
      </c>
      <c r="R896" s="14">
        <v>3368.1511910714025</v>
      </c>
      <c r="S896" s="14">
        <v>3093.65760728544</v>
      </c>
      <c r="T896" s="14">
        <v>2841.5343754419309</v>
      </c>
      <c r="U896" s="14">
        <v>2609.9583831783675</v>
      </c>
      <c r="V896" s="14">
        <v>2397.2550959773685</v>
      </c>
      <c r="W896" s="12">
        <v>2201.8864485459953</v>
      </c>
      <c r="X896" s="88">
        <f t="shared" si="92"/>
        <v>5.407152848</v>
      </c>
      <c r="Y896" s="59">
        <f t="shared" si="93"/>
        <v>4.9664871298871898</v>
      </c>
      <c r="Z896" s="59">
        <f t="shared" si="94"/>
        <v>4.5617342628771018</v>
      </c>
      <c r="AA896" s="59">
        <f t="shared" si="95"/>
        <v>4.1899674641016462</v>
      </c>
      <c r="AB896" s="59">
        <f t="shared" si="96"/>
        <v>3.8484984741653627</v>
      </c>
      <c r="AC896" s="59">
        <f t="shared" si="97"/>
        <v>3.5348581182428527</v>
      </c>
      <c r="AD896" s="59">
        <f t="shared" si="98"/>
        <v>3.2467784513848059</v>
      </c>
    </row>
    <row r="897" spans="1:30" x14ac:dyDescent="0.25">
      <c r="A897" s="30" t="s">
        <v>1297</v>
      </c>
      <c r="B897" s="47">
        <v>40705</v>
      </c>
      <c r="C897" s="35">
        <v>4304751300</v>
      </c>
      <c r="D897" s="34">
        <v>356</v>
      </c>
      <c r="E897" s="32">
        <v>3676</v>
      </c>
      <c r="F897" s="34" t="s">
        <v>18</v>
      </c>
      <c r="G897" s="34" t="s">
        <v>19</v>
      </c>
      <c r="H897" s="34">
        <v>40.14049</v>
      </c>
      <c r="I897" s="2">
        <v>-109.87123</v>
      </c>
      <c r="J897" s="35">
        <v>3676</v>
      </c>
      <c r="K897" s="34">
        <v>365</v>
      </c>
      <c r="L897" s="34">
        <v>730</v>
      </c>
      <c r="M897" s="34">
        <v>1095</v>
      </c>
      <c r="N897" s="34">
        <v>1460</v>
      </c>
      <c r="O897" s="34">
        <v>1825</v>
      </c>
      <c r="P897" s="34">
        <v>2190</v>
      </c>
      <c r="Q897" s="48">
        <v>2.3290384453705478E-4</v>
      </c>
      <c r="R897" s="14">
        <v>3376.4177197650602</v>
      </c>
      <c r="S897" s="14">
        <v>3101.2504402457807</v>
      </c>
      <c r="T897" s="14">
        <v>2848.5084167233535</v>
      </c>
      <c r="U897" s="14">
        <v>2616.3640623298825</v>
      </c>
      <c r="V897" s="14">
        <v>2403.13873270052</v>
      </c>
      <c r="W897" s="12">
        <v>2207.2905876343275</v>
      </c>
      <c r="X897" s="88">
        <f t="shared" si="92"/>
        <v>5.4204237439999998</v>
      </c>
      <c r="Y897" s="59">
        <f t="shared" si="93"/>
        <v>4.9786764901732505</v>
      </c>
      <c r="Z897" s="59">
        <f t="shared" si="94"/>
        <v>4.5729302291617744</v>
      </c>
      <c r="AA897" s="59">
        <f t="shared" si="95"/>
        <v>4.2002509948289202</v>
      </c>
      <c r="AB897" s="59">
        <f t="shared" si="96"/>
        <v>3.8579439299241542</v>
      </c>
      <c r="AC897" s="59">
        <f t="shared" si="97"/>
        <v>3.5435337994711555</v>
      </c>
      <c r="AD897" s="59">
        <f t="shared" si="98"/>
        <v>3.2547470922526718</v>
      </c>
    </row>
    <row r="898" spans="1:30" x14ac:dyDescent="0.25">
      <c r="A898" s="30" t="s">
        <v>703</v>
      </c>
      <c r="B898" s="47">
        <v>39674</v>
      </c>
      <c r="C898" s="35">
        <v>4301333862</v>
      </c>
      <c r="D898" s="34">
        <v>364</v>
      </c>
      <c r="E898" s="32">
        <v>3678</v>
      </c>
      <c r="F898" s="34" t="s">
        <v>18</v>
      </c>
      <c r="G898" s="34" t="s">
        <v>32</v>
      </c>
      <c r="H898" s="34">
        <v>40.080280000000002</v>
      </c>
      <c r="I898" s="2">
        <v>-110.07548</v>
      </c>
      <c r="J898" s="35">
        <v>3678</v>
      </c>
      <c r="K898" s="34">
        <v>365</v>
      </c>
      <c r="L898" s="34">
        <v>730</v>
      </c>
      <c r="M898" s="34">
        <v>1095</v>
      </c>
      <c r="N898" s="34">
        <v>1460</v>
      </c>
      <c r="O898" s="34">
        <v>1825</v>
      </c>
      <c r="P898" s="34">
        <v>2190</v>
      </c>
      <c r="Q898" s="48">
        <v>2.3290384453705478E-4</v>
      </c>
      <c r="R898" s="14">
        <v>3378.2547261414288</v>
      </c>
      <c r="S898" s="14">
        <v>3102.9377364591896</v>
      </c>
      <c r="T898" s="14">
        <v>2850.058203674781</v>
      </c>
      <c r="U898" s="14">
        <v>2617.7875465857746</v>
      </c>
      <c r="V898" s="14">
        <v>2404.4462075278871</v>
      </c>
      <c r="W898" s="12">
        <v>2208.4915074317346</v>
      </c>
      <c r="X898" s="88">
        <f t="shared" si="92"/>
        <v>5.4233728320000001</v>
      </c>
      <c r="Y898" s="59">
        <f t="shared" si="93"/>
        <v>4.9813852369034866</v>
      </c>
      <c r="Z898" s="59">
        <f t="shared" si="94"/>
        <v>4.5754182216694792</v>
      </c>
      <c r="AA898" s="59">
        <f t="shared" si="95"/>
        <v>4.2025362238794264</v>
      </c>
      <c r="AB898" s="59">
        <f t="shared" si="96"/>
        <v>3.8600429200927744</v>
      </c>
      <c r="AC898" s="59">
        <f t="shared" si="97"/>
        <v>3.5454617286330006</v>
      </c>
      <c r="AD898" s="59">
        <f t="shared" si="98"/>
        <v>3.2565179013344197</v>
      </c>
    </row>
    <row r="899" spans="1:30" x14ac:dyDescent="0.25">
      <c r="A899" s="30" t="s">
        <v>821</v>
      </c>
      <c r="B899" s="47">
        <v>40043</v>
      </c>
      <c r="C899" s="35">
        <v>4301333781</v>
      </c>
      <c r="D899" s="34">
        <v>356</v>
      </c>
      <c r="E899" s="32">
        <v>3681</v>
      </c>
      <c r="F899" s="34" t="s">
        <v>18</v>
      </c>
      <c r="G899" s="34" t="s">
        <v>32</v>
      </c>
      <c r="H899" s="34">
        <v>40.114089999999898</v>
      </c>
      <c r="I899" s="2">
        <v>-110.01827</v>
      </c>
      <c r="J899" s="35">
        <v>3681</v>
      </c>
      <c r="K899" s="34">
        <v>365</v>
      </c>
      <c r="L899" s="34">
        <v>730</v>
      </c>
      <c r="M899" s="34">
        <v>1095</v>
      </c>
      <c r="N899" s="34">
        <v>1460</v>
      </c>
      <c r="O899" s="34">
        <v>1825</v>
      </c>
      <c r="P899" s="34">
        <v>2190</v>
      </c>
      <c r="Q899" s="48">
        <v>2.3290384453705478E-4</v>
      </c>
      <c r="R899" s="14">
        <v>3381.0102357059814</v>
      </c>
      <c r="S899" s="14">
        <v>3105.4686807793032</v>
      </c>
      <c r="T899" s="14">
        <v>2852.3828841019217</v>
      </c>
      <c r="U899" s="14">
        <v>2619.9227729696131</v>
      </c>
      <c r="V899" s="14">
        <v>2406.4074197689374</v>
      </c>
      <c r="W899" s="12">
        <v>2210.292887127845</v>
      </c>
      <c r="X899" s="88">
        <f t="shared" si="92"/>
        <v>5.427796464</v>
      </c>
      <c r="Y899" s="59">
        <f t="shared" si="93"/>
        <v>4.9854483569988401</v>
      </c>
      <c r="Z899" s="59">
        <f t="shared" si="94"/>
        <v>4.5791502104310364</v>
      </c>
      <c r="AA899" s="59">
        <f t="shared" si="95"/>
        <v>4.2059640674551835</v>
      </c>
      <c r="AB899" s="59">
        <f t="shared" si="96"/>
        <v>3.863191405345705</v>
      </c>
      <c r="AC899" s="59">
        <f t="shared" si="97"/>
        <v>3.5483536223757679</v>
      </c>
      <c r="AD899" s="59">
        <f t="shared" si="98"/>
        <v>3.259174114957041</v>
      </c>
    </row>
    <row r="900" spans="1:30" x14ac:dyDescent="0.25">
      <c r="A900" s="30" t="s">
        <v>125</v>
      </c>
      <c r="B900" s="47">
        <v>30333</v>
      </c>
      <c r="C900" s="35">
        <v>4301330621</v>
      </c>
      <c r="D900" s="34">
        <v>366</v>
      </c>
      <c r="E900" s="32">
        <v>3682</v>
      </c>
      <c r="F900" s="34" t="s">
        <v>18</v>
      </c>
      <c r="G900" s="34" t="s">
        <v>32</v>
      </c>
      <c r="H900" s="34">
        <v>40.292580000000001</v>
      </c>
      <c r="I900" s="2">
        <v>-110.0044</v>
      </c>
      <c r="J900" s="35">
        <v>3682</v>
      </c>
      <c r="K900" s="34">
        <v>365</v>
      </c>
      <c r="L900" s="34">
        <v>730</v>
      </c>
      <c r="M900" s="34">
        <v>1095</v>
      </c>
      <c r="N900" s="34">
        <v>1460</v>
      </c>
      <c r="O900" s="34">
        <v>1825</v>
      </c>
      <c r="P900" s="34">
        <v>2190</v>
      </c>
      <c r="Q900" s="48">
        <v>2.3290384453705478E-4</v>
      </c>
      <c r="R900" s="14">
        <v>3381.9287388941652</v>
      </c>
      <c r="S900" s="14">
        <v>3106.3123288860079</v>
      </c>
      <c r="T900" s="14">
        <v>2853.1577775776354</v>
      </c>
      <c r="U900" s="14">
        <v>2620.634515097559</v>
      </c>
      <c r="V900" s="14">
        <v>2407.0611571826207</v>
      </c>
      <c r="W900" s="12">
        <v>2210.8933470265488</v>
      </c>
      <c r="X900" s="88">
        <f t="shared" ref="X900:X963" si="99">E900*0.001474544</f>
        <v>5.4292710079999997</v>
      </c>
      <c r="Y900" s="59">
        <f t="shared" si="93"/>
        <v>4.9868027303639577</v>
      </c>
      <c r="Z900" s="59">
        <f t="shared" si="94"/>
        <v>4.5803942066848897</v>
      </c>
      <c r="AA900" s="59">
        <f t="shared" si="95"/>
        <v>4.207106681980437</v>
      </c>
      <c r="AB900" s="59">
        <f t="shared" si="96"/>
        <v>3.8642409004300147</v>
      </c>
      <c r="AC900" s="59">
        <f t="shared" si="97"/>
        <v>3.5493175869566902</v>
      </c>
      <c r="AD900" s="59">
        <f t="shared" si="98"/>
        <v>3.2600595194979154</v>
      </c>
    </row>
    <row r="901" spans="1:30" x14ac:dyDescent="0.25">
      <c r="A901" s="30" t="s">
        <v>885</v>
      </c>
      <c r="B901" s="47">
        <v>40219</v>
      </c>
      <c r="C901" s="35">
        <v>4301350039</v>
      </c>
      <c r="D901" s="34">
        <v>318</v>
      </c>
      <c r="E901" s="32">
        <v>3685</v>
      </c>
      <c r="F901" s="34" t="s">
        <v>18</v>
      </c>
      <c r="G901" s="34" t="s">
        <v>32</v>
      </c>
      <c r="H901" s="34">
        <v>40.164929999999899</v>
      </c>
      <c r="I901" s="2">
        <v>-110.33438</v>
      </c>
      <c r="J901" s="35">
        <v>3685</v>
      </c>
      <c r="K901" s="34">
        <v>365</v>
      </c>
      <c r="L901" s="34">
        <v>730</v>
      </c>
      <c r="M901" s="34">
        <v>1095</v>
      </c>
      <c r="N901" s="34">
        <v>1460</v>
      </c>
      <c r="O901" s="34">
        <v>1825</v>
      </c>
      <c r="P901" s="34">
        <v>2190</v>
      </c>
      <c r="Q901" s="48">
        <v>2.3290384453705478E-4</v>
      </c>
      <c r="R901" s="14">
        <v>3384.6842484587178</v>
      </c>
      <c r="S901" s="14">
        <v>3108.8432732061215</v>
      </c>
      <c r="T901" s="14">
        <v>2855.4824580047766</v>
      </c>
      <c r="U901" s="14">
        <v>2622.7697414813974</v>
      </c>
      <c r="V901" s="14">
        <v>2409.0223694236715</v>
      </c>
      <c r="W901" s="12">
        <v>2212.6947267226597</v>
      </c>
      <c r="X901" s="88">
        <f t="shared" si="99"/>
        <v>5.4336946399999997</v>
      </c>
      <c r="Y901" s="51">
        <f t="shared" ref="Y901:Y964" si="100">R901*0.001474544</f>
        <v>4.9908658504593113</v>
      </c>
      <c r="Z901" s="59">
        <f t="shared" ref="Z901:Z964" si="101">S901*0.001474544</f>
        <v>4.5841261954464469</v>
      </c>
      <c r="AA901" s="59">
        <f t="shared" ref="AA901:AA964" si="102">T901*0.001474544</f>
        <v>4.210534525556195</v>
      </c>
      <c r="AB901" s="59">
        <f t="shared" ref="AB901:AB964" si="103">U901*0.001474544</f>
        <v>3.8673893856829453</v>
      </c>
      <c r="AC901" s="59">
        <f t="shared" ref="AC901:AC964" si="104">V901*0.001474544</f>
        <v>3.552209480699458</v>
      </c>
      <c r="AD901" s="59">
        <f t="shared" ref="AD901:AD964" si="105">W901*0.001474544</f>
        <v>3.2627157331205372</v>
      </c>
    </row>
    <row r="902" spans="1:30" x14ac:dyDescent="0.25">
      <c r="A902" s="30" t="s">
        <v>161</v>
      </c>
      <c r="B902" s="47">
        <v>31094</v>
      </c>
      <c r="C902" s="35">
        <v>4301330974</v>
      </c>
      <c r="D902" s="34">
        <v>351</v>
      </c>
      <c r="E902" s="32">
        <v>3690</v>
      </c>
      <c r="F902" s="34" t="s">
        <v>18</v>
      </c>
      <c r="G902" s="34" t="s">
        <v>32</v>
      </c>
      <c r="H902" s="34">
        <v>40.360979999999898</v>
      </c>
      <c r="I902" s="2">
        <v>-110.47762</v>
      </c>
      <c r="J902" s="35">
        <v>3690</v>
      </c>
      <c r="K902" s="34">
        <v>365</v>
      </c>
      <c r="L902" s="34">
        <v>730</v>
      </c>
      <c r="M902" s="34">
        <v>1095</v>
      </c>
      <c r="N902" s="34">
        <v>1460</v>
      </c>
      <c r="O902" s="34">
        <v>1825</v>
      </c>
      <c r="P902" s="34">
        <v>2190</v>
      </c>
      <c r="Q902" s="48">
        <v>2.3290384453705478E-4</v>
      </c>
      <c r="R902" s="14">
        <v>3389.276764399639</v>
      </c>
      <c r="S902" s="14">
        <v>3113.0615137396439</v>
      </c>
      <c r="T902" s="14">
        <v>2859.3569253833448</v>
      </c>
      <c r="U902" s="14">
        <v>2626.3284521211281</v>
      </c>
      <c r="V902" s="14">
        <v>2412.291056492089</v>
      </c>
      <c r="W902" s="12">
        <v>2215.6970262161772</v>
      </c>
      <c r="X902" s="88">
        <f t="shared" si="99"/>
        <v>5.4410673599999999</v>
      </c>
      <c r="Y902" s="88">
        <f t="shared" si="100"/>
        <v>4.9976377172849009</v>
      </c>
      <c r="Z902" s="59">
        <f t="shared" si="101"/>
        <v>4.590346176715709</v>
      </c>
      <c r="AA902" s="59">
        <f t="shared" si="102"/>
        <v>4.2162475981824583</v>
      </c>
      <c r="AB902" s="59">
        <f t="shared" si="103"/>
        <v>3.8726368611044966</v>
      </c>
      <c r="AC902" s="59">
        <f t="shared" si="104"/>
        <v>3.5570293036040708</v>
      </c>
      <c r="AD902" s="59">
        <f t="shared" si="105"/>
        <v>3.2671427558249064</v>
      </c>
    </row>
    <row r="903" spans="1:30" x14ac:dyDescent="0.25">
      <c r="A903" s="30" t="s">
        <v>1370</v>
      </c>
      <c r="B903" s="47">
        <v>40824</v>
      </c>
      <c r="C903" s="35">
        <v>4301350614</v>
      </c>
      <c r="D903" s="34">
        <v>353</v>
      </c>
      <c r="E903" s="32">
        <v>3698</v>
      </c>
      <c r="F903" s="34" t="s">
        <v>18</v>
      </c>
      <c r="G903" s="34" t="s">
        <v>32</v>
      </c>
      <c r="H903" s="34">
        <v>40.144190000000002</v>
      </c>
      <c r="I903" s="2">
        <v>-109.99003</v>
      </c>
      <c r="J903" s="35">
        <v>3698</v>
      </c>
      <c r="K903" s="34">
        <v>365</v>
      </c>
      <c r="L903" s="34">
        <v>730</v>
      </c>
      <c r="M903" s="34">
        <v>1095</v>
      </c>
      <c r="N903" s="34">
        <v>1460</v>
      </c>
      <c r="O903" s="34">
        <v>1825</v>
      </c>
      <c r="P903" s="34">
        <v>2190</v>
      </c>
      <c r="Q903" s="48">
        <v>2.3290384453705478E-4</v>
      </c>
      <c r="R903" s="14">
        <v>3396.6247899051123</v>
      </c>
      <c r="S903" s="14">
        <v>3119.81069859328</v>
      </c>
      <c r="T903" s="14">
        <v>2865.5560731890537</v>
      </c>
      <c r="U903" s="14">
        <v>2632.0223891446967</v>
      </c>
      <c r="V903" s="14">
        <v>2417.5209558015567</v>
      </c>
      <c r="W903" s="12">
        <v>2220.500705405806</v>
      </c>
      <c r="X903" s="88">
        <f t="shared" si="99"/>
        <v>5.4528637120000001</v>
      </c>
      <c r="Y903" s="88">
        <f t="shared" si="100"/>
        <v>5.0084727042058432</v>
      </c>
      <c r="Z903" s="59">
        <f t="shared" si="101"/>
        <v>4.6002981467465291</v>
      </c>
      <c r="AA903" s="59">
        <f t="shared" si="102"/>
        <v>4.2253885143844796</v>
      </c>
      <c r="AB903" s="59">
        <f t="shared" si="103"/>
        <v>3.8810328217789776</v>
      </c>
      <c r="AC903" s="59">
        <f t="shared" si="104"/>
        <v>3.5647410202514505</v>
      </c>
      <c r="AD903" s="59">
        <f t="shared" si="105"/>
        <v>3.2742259921518988</v>
      </c>
    </row>
    <row r="904" spans="1:30" x14ac:dyDescent="0.25">
      <c r="A904" s="30" t="s">
        <v>875</v>
      </c>
      <c r="B904" s="47">
        <v>40198</v>
      </c>
      <c r="C904" s="35">
        <v>4301333975</v>
      </c>
      <c r="D904" s="34">
        <v>366</v>
      </c>
      <c r="E904" s="32">
        <v>3712</v>
      </c>
      <c r="F904" s="34" t="s">
        <v>18</v>
      </c>
      <c r="G904" s="34" t="s">
        <v>32</v>
      </c>
      <c r="H904" s="34">
        <v>40.02863</v>
      </c>
      <c r="I904" s="2">
        <v>-110.21584</v>
      </c>
      <c r="J904" s="35">
        <v>3712</v>
      </c>
      <c r="K904" s="34">
        <v>365</v>
      </c>
      <c r="L904" s="34">
        <v>730</v>
      </c>
      <c r="M904" s="34">
        <v>1095</v>
      </c>
      <c r="N904" s="34">
        <v>1460</v>
      </c>
      <c r="O904" s="34">
        <v>1825</v>
      </c>
      <c r="P904" s="34">
        <v>2190</v>
      </c>
      <c r="Q904" s="48">
        <v>2.3290384453705478E-4</v>
      </c>
      <c r="R904" s="14">
        <v>3409.4838345396911</v>
      </c>
      <c r="S904" s="14">
        <v>3131.6217720871432</v>
      </c>
      <c r="T904" s="14">
        <v>2876.4045818490449</v>
      </c>
      <c r="U904" s="14">
        <v>2641.9867789359423</v>
      </c>
      <c r="V904" s="14">
        <v>2426.6732795931257</v>
      </c>
      <c r="W904" s="12">
        <v>2228.9071439876557</v>
      </c>
      <c r="X904" s="88">
        <f t="shared" si="99"/>
        <v>5.4735073280000002</v>
      </c>
      <c r="Y904" s="88">
        <f t="shared" si="100"/>
        <v>5.0274339313174945</v>
      </c>
      <c r="Z904" s="59">
        <f t="shared" si="101"/>
        <v>4.6177140943004646</v>
      </c>
      <c r="AA904" s="59">
        <f t="shared" si="102"/>
        <v>4.2413851177380177</v>
      </c>
      <c r="AB904" s="59">
        <f t="shared" si="103"/>
        <v>3.8957257529593199</v>
      </c>
      <c r="AC904" s="59">
        <f t="shared" si="104"/>
        <v>3.5782365243843657</v>
      </c>
      <c r="AD904" s="59">
        <f t="shared" si="105"/>
        <v>3.2866216557241335</v>
      </c>
    </row>
    <row r="905" spans="1:30" x14ac:dyDescent="0.25">
      <c r="A905" s="30" t="s">
        <v>1384</v>
      </c>
      <c r="B905" s="47">
        <v>40843</v>
      </c>
      <c r="C905" s="35">
        <v>4301350710</v>
      </c>
      <c r="D905" s="34">
        <v>356</v>
      </c>
      <c r="E905" s="32">
        <v>3716</v>
      </c>
      <c r="F905" s="34" t="s">
        <v>18</v>
      </c>
      <c r="G905" s="34" t="s">
        <v>32</v>
      </c>
      <c r="H905" s="34">
        <v>40.050710000000002</v>
      </c>
      <c r="I905" s="2">
        <v>-110.1033</v>
      </c>
      <c r="J905" s="35">
        <v>3716</v>
      </c>
      <c r="K905" s="34">
        <v>365</v>
      </c>
      <c r="L905" s="34">
        <v>730</v>
      </c>
      <c r="M905" s="34">
        <v>1095</v>
      </c>
      <c r="N905" s="34">
        <v>1460</v>
      </c>
      <c r="O905" s="34">
        <v>1825</v>
      </c>
      <c r="P905" s="34">
        <v>2190</v>
      </c>
      <c r="Q905" s="48">
        <v>2.3290384453705478E-4</v>
      </c>
      <c r="R905" s="14">
        <v>3413.1578472924275</v>
      </c>
      <c r="S905" s="14">
        <v>3134.996364513961</v>
      </c>
      <c r="T905" s="14">
        <v>2879.5041557518994</v>
      </c>
      <c r="U905" s="14">
        <v>2644.8337474477266</v>
      </c>
      <c r="V905" s="14">
        <v>2429.2882292478598</v>
      </c>
      <c r="W905" s="12">
        <v>2231.3089835824703</v>
      </c>
      <c r="X905" s="88">
        <f t="shared" si="99"/>
        <v>5.4794055039999998</v>
      </c>
      <c r="Y905" s="88">
        <f t="shared" si="100"/>
        <v>5.0328514247779648</v>
      </c>
      <c r="Z905" s="59">
        <f t="shared" si="101"/>
        <v>4.6226900793158743</v>
      </c>
      <c r="AA905" s="59">
        <f t="shared" si="102"/>
        <v>4.2459555758390284</v>
      </c>
      <c r="AB905" s="59">
        <f t="shared" si="103"/>
        <v>3.8999237332965606</v>
      </c>
      <c r="AC905" s="59">
        <f t="shared" si="104"/>
        <v>3.5820923827080562</v>
      </c>
      <c r="AD905" s="59">
        <f t="shared" si="105"/>
        <v>3.2901632738876301</v>
      </c>
    </row>
    <row r="906" spans="1:30" x14ac:dyDescent="0.25">
      <c r="A906" s="30" t="s">
        <v>451</v>
      </c>
      <c r="B906" s="47">
        <v>38891</v>
      </c>
      <c r="C906" s="35">
        <v>4301332914</v>
      </c>
      <c r="D906" s="34">
        <v>366</v>
      </c>
      <c r="E906" s="32">
        <v>3719</v>
      </c>
      <c r="F906" s="34" t="s">
        <v>18</v>
      </c>
      <c r="G906" s="34" t="s">
        <v>32</v>
      </c>
      <c r="H906" s="34">
        <v>40.313360000000003</v>
      </c>
      <c r="I906" s="2">
        <v>-110.22327</v>
      </c>
      <c r="J906" s="35">
        <v>3719</v>
      </c>
      <c r="K906" s="34">
        <v>365</v>
      </c>
      <c r="L906" s="34">
        <v>730</v>
      </c>
      <c r="M906" s="34">
        <v>1095</v>
      </c>
      <c r="N906" s="34">
        <v>1460</v>
      </c>
      <c r="O906" s="34">
        <v>1825</v>
      </c>
      <c r="P906" s="34">
        <v>2190</v>
      </c>
      <c r="Q906" s="48">
        <v>2.3290384453705478E-4</v>
      </c>
      <c r="R906" s="14">
        <v>3415.91335685698</v>
      </c>
      <c r="S906" s="14">
        <v>3137.5273088340746</v>
      </c>
      <c r="T906" s="14">
        <v>2881.8288361790401</v>
      </c>
      <c r="U906" s="14">
        <v>2646.9689738315651</v>
      </c>
      <c r="V906" s="14">
        <v>2431.2494414889102</v>
      </c>
      <c r="W906" s="12">
        <v>2233.1103632785807</v>
      </c>
      <c r="X906" s="88">
        <f t="shared" si="99"/>
        <v>5.4838291359999998</v>
      </c>
      <c r="Y906" s="88">
        <f t="shared" si="100"/>
        <v>5.0369145448733184</v>
      </c>
      <c r="Z906" s="59">
        <f t="shared" si="101"/>
        <v>4.6264220680774315</v>
      </c>
      <c r="AA906" s="59">
        <f t="shared" si="102"/>
        <v>4.2493834194147864</v>
      </c>
      <c r="AB906" s="59">
        <f t="shared" si="103"/>
        <v>3.9030722185494913</v>
      </c>
      <c r="AC906" s="59">
        <f t="shared" si="104"/>
        <v>3.5849842764508235</v>
      </c>
      <c r="AD906" s="59">
        <f t="shared" si="105"/>
        <v>3.2928194875102514</v>
      </c>
    </row>
    <row r="907" spans="1:30" x14ac:dyDescent="0.25">
      <c r="A907" s="30" t="s">
        <v>1651</v>
      </c>
      <c r="B907" s="47">
        <v>41203</v>
      </c>
      <c r="C907" s="35">
        <v>4301351364</v>
      </c>
      <c r="D907" s="34">
        <v>73</v>
      </c>
      <c r="E907" s="32">
        <v>3724</v>
      </c>
      <c r="F907" s="34" t="s">
        <v>18</v>
      </c>
      <c r="G907" s="34" t="s">
        <v>32</v>
      </c>
      <c r="H907" s="34">
        <v>40.302419999999898</v>
      </c>
      <c r="I907" s="2">
        <v>-110.39451</v>
      </c>
      <c r="J907" s="35">
        <v>3724</v>
      </c>
      <c r="K907" s="34">
        <v>365</v>
      </c>
      <c r="L907" s="34">
        <v>730</v>
      </c>
      <c r="M907" s="34">
        <v>1095</v>
      </c>
      <c r="N907" s="34">
        <v>1460</v>
      </c>
      <c r="O907" s="34">
        <v>1825</v>
      </c>
      <c r="P907" s="34">
        <v>2190</v>
      </c>
      <c r="Q907" s="48">
        <v>2.3290384453705478E-4</v>
      </c>
      <c r="R907" s="14">
        <v>3420.5058727979012</v>
      </c>
      <c r="S907" s="14">
        <v>3141.7455493675971</v>
      </c>
      <c r="T907" s="14">
        <v>2885.7033035576087</v>
      </c>
      <c r="U907" s="14">
        <v>2650.5276844712957</v>
      </c>
      <c r="V907" s="14">
        <v>2434.5181285573276</v>
      </c>
      <c r="W907" s="12">
        <v>2236.1126627720987</v>
      </c>
      <c r="X907" s="88">
        <f t="shared" si="99"/>
        <v>5.491201856</v>
      </c>
      <c r="Y907" s="88">
        <f t="shared" si="100"/>
        <v>5.043686411698908</v>
      </c>
      <c r="Z907" s="59">
        <f t="shared" si="101"/>
        <v>4.6326420493466935</v>
      </c>
      <c r="AA907" s="59">
        <f t="shared" si="102"/>
        <v>4.2550964920410506</v>
      </c>
      <c r="AB907" s="59">
        <f t="shared" si="103"/>
        <v>3.9083196939710421</v>
      </c>
      <c r="AC907" s="59">
        <f t="shared" si="104"/>
        <v>3.5898040993554359</v>
      </c>
      <c r="AD907" s="59">
        <f t="shared" si="105"/>
        <v>3.2972465102146216</v>
      </c>
    </row>
    <row r="908" spans="1:30" x14ac:dyDescent="0.25">
      <c r="A908" s="30" t="s">
        <v>949</v>
      </c>
      <c r="B908" s="47">
        <v>40311</v>
      </c>
      <c r="C908" s="35">
        <v>4301350002</v>
      </c>
      <c r="D908" s="34">
        <v>364</v>
      </c>
      <c r="E908" s="32">
        <v>3725</v>
      </c>
      <c r="F908" s="34" t="s">
        <v>18</v>
      </c>
      <c r="G908" s="34" t="s">
        <v>32</v>
      </c>
      <c r="H908" s="34">
        <v>40.1190199999999</v>
      </c>
      <c r="I908" s="2">
        <v>-110.13609</v>
      </c>
      <c r="J908" s="35">
        <v>3725</v>
      </c>
      <c r="K908" s="34">
        <v>365</v>
      </c>
      <c r="L908" s="34">
        <v>730</v>
      </c>
      <c r="M908" s="34">
        <v>1095</v>
      </c>
      <c r="N908" s="34">
        <v>1460</v>
      </c>
      <c r="O908" s="34">
        <v>1825</v>
      </c>
      <c r="P908" s="34">
        <v>2190</v>
      </c>
      <c r="Q908" s="48">
        <v>2.3290384453705478E-4</v>
      </c>
      <c r="R908" s="14">
        <v>3421.4243759860851</v>
      </c>
      <c r="S908" s="14">
        <v>3142.5891974743017</v>
      </c>
      <c r="T908" s="14">
        <v>2886.478197033322</v>
      </c>
      <c r="U908" s="14">
        <v>2651.2394265992416</v>
      </c>
      <c r="V908" s="14">
        <v>2435.1718659710109</v>
      </c>
      <c r="W908" s="12">
        <v>2236.7131226708025</v>
      </c>
      <c r="X908" s="88">
        <f t="shared" si="99"/>
        <v>5.4926763999999997</v>
      </c>
      <c r="Y908" s="88">
        <f t="shared" si="100"/>
        <v>5.0450407850640255</v>
      </c>
      <c r="Z908" s="59">
        <f t="shared" si="101"/>
        <v>4.6338860456005468</v>
      </c>
      <c r="AA908" s="59">
        <f t="shared" si="102"/>
        <v>4.2562391065663023</v>
      </c>
      <c r="AB908" s="59">
        <f t="shared" si="103"/>
        <v>3.9093691890553521</v>
      </c>
      <c r="AC908" s="59">
        <f t="shared" si="104"/>
        <v>3.5907680639363582</v>
      </c>
      <c r="AD908" s="59">
        <f t="shared" si="105"/>
        <v>3.2981319147554955</v>
      </c>
    </row>
    <row r="909" spans="1:30" x14ac:dyDescent="0.25">
      <c r="A909" s="30" t="s">
        <v>220</v>
      </c>
      <c r="B909" s="47">
        <v>32880</v>
      </c>
      <c r="C909" s="35">
        <v>4301331249</v>
      </c>
      <c r="D909" s="34">
        <v>365</v>
      </c>
      <c r="E909" s="32">
        <v>3726</v>
      </c>
      <c r="F909" s="34" t="s">
        <v>18</v>
      </c>
      <c r="G909" s="34" t="s">
        <v>32</v>
      </c>
      <c r="H909" s="34">
        <v>40.333550000000002</v>
      </c>
      <c r="I909" s="2">
        <v>-110.38272000000001</v>
      </c>
      <c r="J909" s="35">
        <v>3726</v>
      </c>
      <c r="K909" s="34">
        <v>365</v>
      </c>
      <c r="L909" s="34">
        <v>730</v>
      </c>
      <c r="M909" s="34">
        <v>1095</v>
      </c>
      <c r="N909" s="34">
        <v>1460</v>
      </c>
      <c r="O909" s="34">
        <v>1825</v>
      </c>
      <c r="P909" s="34">
        <v>2190</v>
      </c>
      <c r="Q909" s="48">
        <v>2.3290384453705478E-4</v>
      </c>
      <c r="R909" s="14">
        <v>3422.3428791742695</v>
      </c>
      <c r="S909" s="14">
        <v>3143.4328455810059</v>
      </c>
      <c r="T909" s="14">
        <v>2887.2530905090357</v>
      </c>
      <c r="U909" s="14">
        <v>2651.9511687271879</v>
      </c>
      <c r="V909" s="14">
        <v>2435.8256033846947</v>
      </c>
      <c r="W909" s="12">
        <v>2237.3135825695058</v>
      </c>
      <c r="X909" s="88">
        <f t="shared" si="99"/>
        <v>5.4941509439999994</v>
      </c>
      <c r="Y909" s="88">
        <f t="shared" si="100"/>
        <v>5.046395158429144</v>
      </c>
      <c r="Z909" s="59">
        <f t="shared" si="101"/>
        <v>4.6351300418543984</v>
      </c>
      <c r="AA909" s="59">
        <f t="shared" si="102"/>
        <v>4.257381721091555</v>
      </c>
      <c r="AB909" s="59">
        <f t="shared" si="103"/>
        <v>3.9104186841396622</v>
      </c>
      <c r="AC909" s="59">
        <f t="shared" si="104"/>
        <v>3.5917320285172809</v>
      </c>
      <c r="AD909" s="59">
        <f t="shared" si="105"/>
        <v>3.2990173192963694</v>
      </c>
    </row>
    <row r="910" spans="1:30" x14ac:dyDescent="0.25">
      <c r="A910" s="30" t="s">
        <v>1574</v>
      </c>
      <c r="B910" s="47">
        <v>41113</v>
      </c>
      <c r="C910" s="35">
        <v>4301350834</v>
      </c>
      <c r="D910" s="34">
        <v>166</v>
      </c>
      <c r="E910" s="32">
        <v>3726</v>
      </c>
      <c r="F910" s="34" t="s">
        <v>18</v>
      </c>
      <c r="G910" s="34" t="s">
        <v>32</v>
      </c>
      <c r="H910" s="34">
        <v>40.044670000000004</v>
      </c>
      <c r="I910" s="2">
        <v>-110.55325000000001</v>
      </c>
      <c r="J910" s="35">
        <v>3726</v>
      </c>
      <c r="K910" s="34">
        <v>365</v>
      </c>
      <c r="L910" s="34">
        <v>730</v>
      </c>
      <c r="M910" s="34">
        <v>1095</v>
      </c>
      <c r="N910" s="34">
        <v>1460</v>
      </c>
      <c r="O910" s="34">
        <v>1825</v>
      </c>
      <c r="P910" s="34">
        <v>2190</v>
      </c>
      <c r="Q910" s="48">
        <v>2.3290384453705478E-4</v>
      </c>
      <c r="R910" s="14">
        <v>3422.3428791742695</v>
      </c>
      <c r="S910" s="14">
        <v>3143.4328455810059</v>
      </c>
      <c r="T910" s="14">
        <v>2887.2530905090357</v>
      </c>
      <c r="U910" s="14">
        <v>2651.9511687271879</v>
      </c>
      <c r="V910" s="14">
        <v>2435.8256033846947</v>
      </c>
      <c r="W910" s="12">
        <v>2237.3135825695058</v>
      </c>
      <c r="X910" s="88">
        <f t="shared" si="99"/>
        <v>5.4941509439999994</v>
      </c>
      <c r="Y910" s="88">
        <f t="shared" si="100"/>
        <v>5.046395158429144</v>
      </c>
      <c r="Z910" s="59">
        <f t="shared" si="101"/>
        <v>4.6351300418543984</v>
      </c>
      <c r="AA910" s="59">
        <f t="shared" si="102"/>
        <v>4.257381721091555</v>
      </c>
      <c r="AB910" s="59">
        <f t="shared" si="103"/>
        <v>3.9104186841396622</v>
      </c>
      <c r="AC910" s="59">
        <f t="shared" si="104"/>
        <v>3.5917320285172809</v>
      </c>
      <c r="AD910" s="59">
        <f t="shared" si="105"/>
        <v>3.2990173192963694</v>
      </c>
    </row>
    <row r="911" spans="1:30" x14ac:dyDescent="0.25">
      <c r="A911" s="30" t="s">
        <v>684</v>
      </c>
      <c r="B911" s="47">
        <v>39597</v>
      </c>
      <c r="C911" s="35">
        <v>4301333711</v>
      </c>
      <c r="D911" s="34">
        <v>363</v>
      </c>
      <c r="E911" s="32">
        <v>3734</v>
      </c>
      <c r="F911" s="34" t="s">
        <v>18</v>
      </c>
      <c r="G911" s="34" t="s">
        <v>32</v>
      </c>
      <c r="H911" s="34">
        <v>40.043709999999898</v>
      </c>
      <c r="I911" s="2">
        <v>-110.16895</v>
      </c>
      <c r="J911" s="35">
        <v>3734</v>
      </c>
      <c r="K911" s="34">
        <v>365</v>
      </c>
      <c r="L911" s="34">
        <v>730</v>
      </c>
      <c r="M911" s="34">
        <v>1095</v>
      </c>
      <c r="N911" s="34">
        <v>1460</v>
      </c>
      <c r="O911" s="34">
        <v>1825</v>
      </c>
      <c r="P911" s="34">
        <v>2190</v>
      </c>
      <c r="Q911" s="48">
        <v>2.3290384453705478E-4</v>
      </c>
      <c r="R911" s="14">
        <v>3429.6909046797427</v>
      </c>
      <c r="S911" s="14">
        <v>3150.1820304346425</v>
      </c>
      <c r="T911" s="14">
        <v>2893.452238314745</v>
      </c>
      <c r="U911" s="14">
        <v>2657.6451057507566</v>
      </c>
      <c r="V911" s="14">
        <v>2441.0555026941624</v>
      </c>
      <c r="W911" s="12">
        <v>2242.1172617591346</v>
      </c>
      <c r="X911" s="88">
        <f t="shared" si="99"/>
        <v>5.5059472959999995</v>
      </c>
      <c r="Y911" s="88">
        <f t="shared" si="100"/>
        <v>5.0572301453500863</v>
      </c>
      <c r="Z911" s="59">
        <f t="shared" si="101"/>
        <v>4.6450820118852194</v>
      </c>
      <c r="AA911" s="59">
        <f t="shared" si="102"/>
        <v>4.2665226372935772</v>
      </c>
      <c r="AB911" s="59">
        <f t="shared" si="103"/>
        <v>3.9188146448141432</v>
      </c>
      <c r="AC911" s="59">
        <f t="shared" si="104"/>
        <v>3.599443745164661</v>
      </c>
      <c r="AD911" s="59">
        <f t="shared" si="105"/>
        <v>3.3061005556233614</v>
      </c>
    </row>
    <row r="912" spans="1:30" x14ac:dyDescent="0.25">
      <c r="A912" s="30" t="s">
        <v>1117</v>
      </c>
      <c r="B912" s="47">
        <v>40502</v>
      </c>
      <c r="C912" s="35">
        <v>4301350142</v>
      </c>
      <c r="D912" s="34">
        <v>360</v>
      </c>
      <c r="E912" s="32">
        <v>3735</v>
      </c>
      <c r="F912" s="34" t="s">
        <v>18</v>
      </c>
      <c r="G912" s="34" t="s">
        <v>32</v>
      </c>
      <c r="H912" s="34">
        <v>40.09122</v>
      </c>
      <c r="I912" s="2">
        <v>-110.12211000000001</v>
      </c>
      <c r="J912" s="35">
        <v>3735</v>
      </c>
      <c r="K912" s="34">
        <v>365</v>
      </c>
      <c r="L912" s="34">
        <v>730</v>
      </c>
      <c r="M912" s="34">
        <v>1095</v>
      </c>
      <c r="N912" s="34">
        <v>1460</v>
      </c>
      <c r="O912" s="34">
        <v>1825</v>
      </c>
      <c r="P912" s="34">
        <v>2190</v>
      </c>
      <c r="Q912" s="48">
        <v>2.3290384453705478E-4</v>
      </c>
      <c r="R912" s="14">
        <v>3430.6094078679271</v>
      </c>
      <c r="S912" s="14">
        <v>3151.0256785413467</v>
      </c>
      <c r="T912" s="14">
        <v>2894.2271317904588</v>
      </c>
      <c r="U912" s="14">
        <v>2658.3568478787029</v>
      </c>
      <c r="V912" s="14">
        <v>2441.7092401078462</v>
      </c>
      <c r="W912" s="12">
        <v>2242.717721657838</v>
      </c>
      <c r="X912" s="88">
        <f t="shared" si="99"/>
        <v>5.5074218400000001</v>
      </c>
      <c r="Y912" s="88">
        <f t="shared" si="100"/>
        <v>5.0585845187152048</v>
      </c>
      <c r="Z912" s="59">
        <f t="shared" si="101"/>
        <v>4.6463260081390709</v>
      </c>
      <c r="AA912" s="59">
        <f t="shared" si="102"/>
        <v>4.2676652518188298</v>
      </c>
      <c r="AB912" s="59">
        <f t="shared" si="103"/>
        <v>3.9198641398984537</v>
      </c>
      <c r="AC912" s="59">
        <f t="shared" si="104"/>
        <v>3.6004077097455838</v>
      </c>
      <c r="AD912" s="59">
        <f t="shared" si="105"/>
        <v>3.3069859601642349</v>
      </c>
    </row>
    <row r="913" spans="1:30" x14ac:dyDescent="0.25">
      <c r="A913" s="30" t="s">
        <v>1050</v>
      </c>
      <c r="B913" s="47">
        <v>40431</v>
      </c>
      <c r="C913" s="35">
        <v>4304751048</v>
      </c>
      <c r="D913" s="34">
        <v>350</v>
      </c>
      <c r="E913" s="32">
        <v>3749</v>
      </c>
      <c r="F913" s="34" t="s">
        <v>18</v>
      </c>
      <c r="G913" s="34" t="s">
        <v>19</v>
      </c>
      <c r="H913" s="34">
        <v>40.154809999999898</v>
      </c>
      <c r="I913" s="2">
        <v>-109.85193</v>
      </c>
      <c r="J913" s="35">
        <v>3749</v>
      </c>
      <c r="K913" s="34">
        <v>365</v>
      </c>
      <c r="L913" s="34">
        <v>730</v>
      </c>
      <c r="M913" s="34">
        <v>1095</v>
      </c>
      <c r="N913" s="34">
        <v>1460</v>
      </c>
      <c r="O913" s="34">
        <v>1825</v>
      </c>
      <c r="P913" s="34">
        <v>2190</v>
      </c>
      <c r="Q913" s="48">
        <v>2.3290384453705478E-4</v>
      </c>
      <c r="R913" s="14">
        <v>3443.4684525025059</v>
      </c>
      <c r="S913" s="14">
        <v>3162.8367520352099</v>
      </c>
      <c r="T913" s="14">
        <v>2905.0756404504496</v>
      </c>
      <c r="U913" s="14">
        <v>2668.321237669948</v>
      </c>
      <c r="V913" s="14">
        <v>2450.8615638994152</v>
      </c>
      <c r="W913" s="12">
        <v>2251.1241602396881</v>
      </c>
      <c r="X913" s="88">
        <f t="shared" si="99"/>
        <v>5.5280654560000002</v>
      </c>
      <c r="Y913" s="88">
        <f t="shared" si="100"/>
        <v>5.0775457458268551</v>
      </c>
      <c r="Z913" s="59">
        <f t="shared" si="101"/>
        <v>4.6637419556930064</v>
      </c>
      <c r="AA913" s="59">
        <f t="shared" si="102"/>
        <v>4.2836618551723671</v>
      </c>
      <c r="AB913" s="59">
        <f t="shared" si="103"/>
        <v>3.9345570710787956</v>
      </c>
      <c r="AC913" s="59">
        <f t="shared" si="104"/>
        <v>3.613903213878499</v>
      </c>
      <c r="AD913" s="59">
        <f t="shared" si="105"/>
        <v>3.3193816237364704</v>
      </c>
    </row>
    <row r="914" spans="1:30" x14ac:dyDescent="0.25">
      <c r="A914" s="30" t="s">
        <v>181</v>
      </c>
      <c r="B914" s="47">
        <v>31318</v>
      </c>
      <c r="C914" s="35">
        <v>4301331025</v>
      </c>
      <c r="D914" s="34">
        <v>366</v>
      </c>
      <c r="E914" s="32">
        <v>3756</v>
      </c>
      <c r="F914" s="34" t="s">
        <v>18</v>
      </c>
      <c r="G914" s="34" t="s">
        <v>32</v>
      </c>
      <c r="H914" s="34">
        <v>40.302810000000001</v>
      </c>
      <c r="I914" s="2">
        <v>-110.38614</v>
      </c>
      <c r="J914" s="35">
        <v>3756</v>
      </c>
      <c r="K914" s="34">
        <v>365</v>
      </c>
      <c r="L914" s="34">
        <v>730</v>
      </c>
      <c r="M914" s="34">
        <v>1095</v>
      </c>
      <c r="N914" s="34">
        <v>1460</v>
      </c>
      <c r="O914" s="34">
        <v>1825</v>
      </c>
      <c r="P914" s="34">
        <v>2190</v>
      </c>
      <c r="Q914" s="48">
        <v>2.3290384453705478E-4</v>
      </c>
      <c r="R914" s="14">
        <v>3449.8979748197949</v>
      </c>
      <c r="S914" s="14">
        <v>3168.7422887821417</v>
      </c>
      <c r="T914" s="14">
        <v>2910.4998947804452</v>
      </c>
      <c r="U914" s="14">
        <v>2673.3034325655708</v>
      </c>
      <c r="V914" s="14">
        <v>2455.4377257951992</v>
      </c>
      <c r="W914" s="12">
        <v>2255.3273795306131</v>
      </c>
      <c r="X914" s="88">
        <f t="shared" si="99"/>
        <v>5.5383872639999998</v>
      </c>
      <c r="Y914" s="88">
        <f t="shared" si="100"/>
        <v>5.087026359382679</v>
      </c>
      <c r="Z914" s="59">
        <f t="shared" si="101"/>
        <v>4.6724499294699742</v>
      </c>
      <c r="AA914" s="59">
        <f t="shared" si="102"/>
        <v>4.2916601568491366</v>
      </c>
      <c r="AB914" s="59">
        <f t="shared" si="103"/>
        <v>3.941903536668967</v>
      </c>
      <c r="AC914" s="59">
        <f t="shared" si="104"/>
        <v>3.6206509659449559</v>
      </c>
      <c r="AD914" s="59">
        <f t="shared" si="105"/>
        <v>3.3255794555225884</v>
      </c>
    </row>
    <row r="915" spans="1:30" x14ac:dyDescent="0.25">
      <c r="A915" s="30" t="s">
        <v>637</v>
      </c>
      <c r="B915" s="47">
        <v>39456</v>
      </c>
      <c r="C915" s="35">
        <v>4301333159</v>
      </c>
      <c r="D915" s="34">
        <v>362</v>
      </c>
      <c r="E915" s="32">
        <v>3757</v>
      </c>
      <c r="F915" s="34" t="s">
        <v>18</v>
      </c>
      <c r="G915" s="34" t="s">
        <v>32</v>
      </c>
      <c r="H915" s="34">
        <v>40.014389999999899</v>
      </c>
      <c r="I915" s="2">
        <v>-110.160259999999</v>
      </c>
      <c r="J915" s="35">
        <v>3757</v>
      </c>
      <c r="K915" s="34">
        <v>365</v>
      </c>
      <c r="L915" s="34">
        <v>730</v>
      </c>
      <c r="M915" s="34">
        <v>1095</v>
      </c>
      <c r="N915" s="34">
        <v>1460</v>
      </c>
      <c r="O915" s="34">
        <v>1825</v>
      </c>
      <c r="P915" s="34">
        <v>2190</v>
      </c>
      <c r="Q915" s="48">
        <v>2.3290384453705478E-4</v>
      </c>
      <c r="R915" s="14">
        <v>3450.8164780079792</v>
      </c>
      <c r="S915" s="14">
        <v>3169.5859368888459</v>
      </c>
      <c r="T915" s="14">
        <v>2911.2747882561589</v>
      </c>
      <c r="U915" s="14">
        <v>2674.0151746935171</v>
      </c>
      <c r="V915" s="14">
        <v>2456.0914632088829</v>
      </c>
      <c r="W915" s="12">
        <v>2255.9278394293165</v>
      </c>
      <c r="X915" s="88">
        <f t="shared" si="99"/>
        <v>5.5398618079999995</v>
      </c>
      <c r="Y915" s="88">
        <f t="shared" si="100"/>
        <v>5.0883807327477975</v>
      </c>
      <c r="Z915" s="59">
        <f t="shared" si="101"/>
        <v>4.6736939257238266</v>
      </c>
      <c r="AA915" s="59">
        <f t="shared" si="102"/>
        <v>4.2928027713743893</v>
      </c>
      <c r="AB915" s="59">
        <f t="shared" si="103"/>
        <v>3.9429530317532775</v>
      </c>
      <c r="AC915" s="59">
        <f t="shared" si="104"/>
        <v>3.6216149305258791</v>
      </c>
      <c r="AD915" s="59">
        <f t="shared" si="105"/>
        <v>3.3264648600634619</v>
      </c>
    </row>
    <row r="916" spans="1:30" x14ac:dyDescent="0.25">
      <c r="A916" s="30" t="s">
        <v>1140</v>
      </c>
      <c r="B916" s="47">
        <v>40523</v>
      </c>
      <c r="C916" s="35">
        <v>4301350278</v>
      </c>
      <c r="D916" s="34">
        <v>319</v>
      </c>
      <c r="E916" s="32">
        <v>3769</v>
      </c>
      <c r="F916" s="34" t="s">
        <v>18</v>
      </c>
      <c r="G916" s="34" t="s">
        <v>32</v>
      </c>
      <c r="H916" s="34">
        <v>40.069049999999898</v>
      </c>
      <c r="I916" s="2">
        <v>-110.1079</v>
      </c>
      <c r="J916" s="35">
        <v>3769</v>
      </c>
      <c r="K916" s="34">
        <v>365</v>
      </c>
      <c r="L916" s="34">
        <v>730</v>
      </c>
      <c r="M916" s="34">
        <v>1095</v>
      </c>
      <c r="N916" s="34">
        <v>1460</v>
      </c>
      <c r="O916" s="34">
        <v>1825</v>
      </c>
      <c r="P916" s="34">
        <v>2190</v>
      </c>
      <c r="Q916" s="48">
        <v>2.3290384453705478E-4</v>
      </c>
      <c r="R916" s="14">
        <v>3461.8385162661893</v>
      </c>
      <c r="S916" s="14">
        <v>3179.7097141693002</v>
      </c>
      <c r="T916" s="14">
        <v>2920.5735099647227</v>
      </c>
      <c r="U916" s="14">
        <v>2682.5560802288701</v>
      </c>
      <c r="V916" s="14">
        <v>2463.9363121730848</v>
      </c>
      <c r="W916" s="12">
        <v>2263.1333582137595</v>
      </c>
      <c r="X916" s="88">
        <f t="shared" si="99"/>
        <v>5.5575563360000002</v>
      </c>
      <c r="Y916" s="88">
        <f t="shared" si="100"/>
        <v>5.1046332131292118</v>
      </c>
      <c r="Z916" s="59">
        <f t="shared" si="101"/>
        <v>4.6886218807700564</v>
      </c>
      <c r="AA916" s="59">
        <f t="shared" si="102"/>
        <v>4.3065141456774221</v>
      </c>
      <c r="AB916" s="59">
        <f t="shared" si="103"/>
        <v>3.9555469727649988</v>
      </c>
      <c r="AC916" s="59">
        <f t="shared" si="104"/>
        <v>3.6331825054969489</v>
      </c>
      <c r="AD916" s="59">
        <f t="shared" si="105"/>
        <v>3.3370897145539495</v>
      </c>
    </row>
    <row r="917" spans="1:30" x14ac:dyDescent="0.25">
      <c r="A917" s="30" t="s">
        <v>916</v>
      </c>
      <c r="B917" s="47">
        <v>40271</v>
      </c>
      <c r="C917" s="35">
        <v>4301350151</v>
      </c>
      <c r="D917" s="34">
        <v>334</v>
      </c>
      <c r="E917" s="32">
        <v>3774</v>
      </c>
      <c r="F917" s="34" t="s">
        <v>18</v>
      </c>
      <c r="G917" s="34" t="s">
        <v>32</v>
      </c>
      <c r="H917" s="34">
        <v>40.118580000000001</v>
      </c>
      <c r="I917" s="2">
        <v>-110.18289</v>
      </c>
      <c r="J917" s="35">
        <v>3774</v>
      </c>
      <c r="K917" s="34">
        <v>365</v>
      </c>
      <c r="L917" s="34">
        <v>730</v>
      </c>
      <c r="M917" s="34">
        <v>1095</v>
      </c>
      <c r="N917" s="34">
        <v>1460</v>
      </c>
      <c r="O917" s="34">
        <v>1825</v>
      </c>
      <c r="P917" s="34">
        <v>2190</v>
      </c>
      <c r="Q917" s="48">
        <v>2.3290384453705478E-4</v>
      </c>
      <c r="R917" s="14">
        <v>3466.4310322071101</v>
      </c>
      <c r="S917" s="14">
        <v>3183.9279547028227</v>
      </c>
      <c r="T917" s="14">
        <v>2924.4479773432909</v>
      </c>
      <c r="U917" s="14">
        <v>2686.1147908686007</v>
      </c>
      <c r="V917" s="14">
        <v>2467.2049992415023</v>
      </c>
      <c r="W917" s="12">
        <v>2266.1356577072775</v>
      </c>
      <c r="X917" s="88">
        <f t="shared" si="99"/>
        <v>5.5649290559999995</v>
      </c>
      <c r="Y917" s="88">
        <f t="shared" si="100"/>
        <v>5.1114050799548005</v>
      </c>
      <c r="Z917" s="59">
        <f t="shared" si="101"/>
        <v>4.6948418620393184</v>
      </c>
      <c r="AA917" s="59">
        <f t="shared" si="102"/>
        <v>4.3122272183036854</v>
      </c>
      <c r="AB917" s="59">
        <f t="shared" si="103"/>
        <v>3.96079444818655</v>
      </c>
      <c r="AC917" s="59">
        <f t="shared" si="104"/>
        <v>3.6380023284015617</v>
      </c>
      <c r="AD917" s="59">
        <f t="shared" si="105"/>
        <v>3.3415167372583197</v>
      </c>
    </row>
    <row r="918" spans="1:30" x14ac:dyDescent="0.25">
      <c r="A918" s="30" t="s">
        <v>883</v>
      </c>
      <c r="B918" s="47">
        <v>40215</v>
      </c>
      <c r="C918" s="35">
        <v>4301334146</v>
      </c>
      <c r="D918" s="34">
        <v>281</v>
      </c>
      <c r="E918" s="32">
        <v>3785</v>
      </c>
      <c r="F918" s="34" t="s">
        <v>18</v>
      </c>
      <c r="G918" s="34" t="s">
        <v>32</v>
      </c>
      <c r="H918" s="34">
        <v>40.072130000000001</v>
      </c>
      <c r="I918" s="2">
        <v>-110.14987000000001</v>
      </c>
      <c r="J918" s="35">
        <v>3785</v>
      </c>
      <c r="K918" s="34">
        <v>365</v>
      </c>
      <c r="L918" s="34">
        <v>730</v>
      </c>
      <c r="M918" s="34">
        <v>1095</v>
      </c>
      <c r="N918" s="34">
        <v>1460</v>
      </c>
      <c r="O918" s="34">
        <v>1825</v>
      </c>
      <c r="P918" s="34">
        <v>2190</v>
      </c>
      <c r="Q918" s="48">
        <v>2.3290384453705478E-4</v>
      </c>
      <c r="R918" s="14">
        <v>3476.5345672771364</v>
      </c>
      <c r="S918" s="14">
        <v>3193.2080838765723</v>
      </c>
      <c r="T918" s="14">
        <v>2932.9718055761409</v>
      </c>
      <c r="U918" s="14">
        <v>2693.9439542760078</v>
      </c>
      <c r="V918" s="14">
        <v>2474.3961107920209</v>
      </c>
      <c r="W918" s="12">
        <v>2272.7407165930167</v>
      </c>
      <c r="X918" s="88">
        <f t="shared" si="99"/>
        <v>5.5811490399999997</v>
      </c>
      <c r="Y918" s="88">
        <f t="shared" si="100"/>
        <v>5.1263031869710973</v>
      </c>
      <c r="Z918" s="59">
        <f t="shared" si="101"/>
        <v>4.7085258208316967</v>
      </c>
      <c r="AA918" s="59">
        <f t="shared" si="102"/>
        <v>4.3247959780814647</v>
      </c>
      <c r="AB918" s="59">
        <f t="shared" si="103"/>
        <v>3.9723388941139617</v>
      </c>
      <c r="AC918" s="59">
        <f t="shared" si="104"/>
        <v>3.6486059387917096</v>
      </c>
      <c r="AD918" s="59">
        <f t="shared" si="105"/>
        <v>3.3512561872079329</v>
      </c>
    </row>
    <row r="919" spans="1:30" x14ac:dyDescent="0.25">
      <c r="A919" s="30" t="s">
        <v>808</v>
      </c>
      <c r="B919" s="47">
        <v>40004</v>
      </c>
      <c r="C919" s="35">
        <v>4301333453</v>
      </c>
      <c r="D919" s="34">
        <v>362</v>
      </c>
      <c r="E919" s="32">
        <v>3786</v>
      </c>
      <c r="F919" s="34" t="s">
        <v>18</v>
      </c>
      <c r="G919" s="34" t="s">
        <v>32</v>
      </c>
      <c r="H919" s="34">
        <v>40.007779999999897</v>
      </c>
      <c r="I919" s="2">
        <v>-110.16013</v>
      </c>
      <c r="J919" s="35">
        <v>3786</v>
      </c>
      <c r="K919" s="34">
        <v>365</v>
      </c>
      <c r="L919" s="34">
        <v>730</v>
      </c>
      <c r="M919" s="34">
        <v>1095</v>
      </c>
      <c r="N919" s="34">
        <v>1460</v>
      </c>
      <c r="O919" s="34">
        <v>1825</v>
      </c>
      <c r="P919" s="34">
        <v>2190</v>
      </c>
      <c r="Q919" s="48">
        <v>2.3290384453705478E-4</v>
      </c>
      <c r="R919" s="14">
        <v>3477.4530704653207</v>
      </c>
      <c r="S919" s="14">
        <v>3194.051731983277</v>
      </c>
      <c r="T919" s="14">
        <v>2933.7466990518542</v>
      </c>
      <c r="U919" s="14">
        <v>2694.6556964039542</v>
      </c>
      <c r="V919" s="14">
        <v>2475.0498482057042</v>
      </c>
      <c r="W919" s="12">
        <v>2273.34117649172</v>
      </c>
      <c r="X919" s="88">
        <f t="shared" si="99"/>
        <v>5.5826235839999994</v>
      </c>
      <c r="Y919" s="88">
        <f t="shared" si="100"/>
        <v>5.1276575603362158</v>
      </c>
      <c r="Z919" s="59">
        <f t="shared" si="101"/>
        <v>4.7097698170855491</v>
      </c>
      <c r="AA919" s="59">
        <f t="shared" si="102"/>
        <v>4.3259385926067173</v>
      </c>
      <c r="AB919" s="59">
        <f t="shared" si="103"/>
        <v>3.9733883891982722</v>
      </c>
      <c r="AC919" s="59">
        <f t="shared" si="104"/>
        <v>3.6495699033726319</v>
      </c>
      <c r="AD919" s="59">
        <f t="shared" si="105"/>
        <v>3.3521415917488069</v>
      </c>
    </row>
    <row r="920" spans="1:30" x14ac:dyDescent="0.25">
      <c r="A920" s="30" t="s">
        <v>1125</v>
      </c>
      <c r="B920" s="47">
        <v>40512</v>
      </c>
      <c r="C920" s="35">
        <v>4301350135</v>
      </c>
      <c r="D920" s="34">
        <v>362</v>
      </c>
      <c r="E920" s="32">
        <v>3799</v>
      </c>
      <c r="F920" s="34" t="s">
        <v>18</v>
      </c>
      <c r="G920" s="34" t="s">
        <v>32</v>
      </c>
      <c r="H920" s="34">
        <v>40.086759999999899</v>
      </c>
      <c r="I920" s="2">
        <v>-110.13106000000001</v>
      </c>
      <c r="J920" s="35">
        <v>3799</v>
      </c>
      <c r="K920" s="34">
        <v>365</v>
      </c>
      <c r="L920" s="34">
        <v>730</v>
      </c>
      <c r="M920" s="34">
        <v>1095</v>
      </c>
      <c r="N920" s="34">
        <v>1460</v>
      </c>
      <c r="O920" s="34">
        <v>1825</v>
      </c>
      <c r="P920" s="34">
        <v>2190</v>
      </c>
      <c r="Q920" s="48">
        <v>2.3290384453705478E-4</v>
      </c>
      <c r="R920" s="14">
        <v>3489.3936119117147</v>
      </c>
      <c r="S920" s="14">
        <v>3205.0191573704356</v>
      </c>
      <c r="T920" s="14">
        <v>2943.8203142361317</v>
      </c>
      <c r="U920" s="14">
        <v>2703.9083440672534</v>
      </c>
      <c r="V920" s="14">
        <v>2483.5484345835898</v>
      </c>
      <c r="W920" s="12">
        <v>2281.1471551748664</v>
      </c>
      <c r="X920" s="88">
        <f t="shared" si="99"/>
        <v>5.6017926559999998</v>
      </c>
      <c r="Y920" s="88">
        <f t="shared" si="100"/>
        <v>5.1452644140827477</v>
      </c>
      <c r="Z920" s="59">
        <f t="shared" si="101"/>
        <v>4.7259417683856313</v>
      </c>
      <c r="AA920" s="59">
        <f t="shared" si="102"/>
        <v>4.3407925814350028</v>
      </c>
      <c r="AB920" s="59">
        <f t="shared" si="103"/>
        <v>3.987031825294304</v>
      </c>
      <c r="AC920" s="59">
        <f t="shared" si="104"/>
        <v>3.6621014429246248</v>
      </c>
      <c r="AD920" s="59">
        <f t="shared" si="105"/>
        <v>3.363651850780168</v>
      </c>
    </row>
    <row r="921" spans="1:30" x14ac:dyDescent="0.25">
      <c r="A921" s="30" t="s">
        <v>185</v>
      </c>
      <c r="B921" s="47">
        <v>31383</v>
      </c>
      <c r="C921" s="35">
        <v>4301331124</v>
      </c>
      <c r="D921" s="34">
        <v>359</v>
      </c>
      <c r="E921" s="32">
        <v>3800</v>
      </c>
      <c r="F921" s="34" t="s">
        <v>18</v>
      </c>
      <c r="G921" s="34" t="s">
        <v>32</v>
      </c>
      <c r="H921" s="34">
        <v>40.273600000000002</v>
      </c>
      <c r="I921" s="2">
        <v>-110.42408</v>
      </c>
      <c r="J921" s="35">
        <v>3800</v>
      </c>
      <c r="K921" s="34">
        <v>365</v>
      </c>
      <c r="L921" s="34">
        <v>730</v>
      </c>
      <c r="M921" s="34">
        <v>1095</v>
      </c>
      <c r="N921" s="34">
        <v>1460</v>
      </c>
      <c r="O921" s="34">
        <v>1825</v>
      </c>
      <c r="P921" s="34">
        <v>2190</v>
      </c>
      <c r="Q921" s="48">
        <v>2.3290384453705478E-4</v>
      </c>
      <c r="R921" s="14">
        <v>3490.3121150998991</v>
      </c>
      <c r="S921" s="14">
        <v>3205.8628054771398</v>
      </c>
      <c r="T921" s="14">
        <v>2944.5952077118454</v>
      </c>
      <c r="U921" s="14">
        <v>2704.6200861951997</v>
      </c>
      <c r="V921" s="14">
        <v>2484.2021719972731</v>
      </c>
      <c r="W921" s="12">
        <v>2281.7476150735702</v>
      </c>
      <c r="X921" s="88">
        <f t="shared" si="99"/>
        <v>5.6032671999999994</v>
      </c>
      <c r="Y921" s="88">
        <f t="shared" si="100"/>
        <v>5.1466187874478653</v>
      </c>
      <c r="Z921" s="59">
        <f t="shared" si="101"/>
        <v>4.7271857646394837</v>
      </c>
      <c r="AA921" s="59">
        <f t="shared" si="102"/>
        <v>4.3419351959602555</v>
      </c>
      <c r="AB921" s="59">
        <f t="shared" si="103"/>
        <v>3.9880813203786145</v>
      </c>
      <c r="AC921" s="59">
        <f t="shared" si="104"/>
        <v>3.6630654075055471</v>
      </c>
      <c r="AD921" s="59">
        <f t="shared" si="105"/>
        <v>3.3645372553210424</v>
      </c>
    </row>
    <row r="922" spans="1:30" x14ac:dyDescent="0.25">
      <c r="A922" s="30" t="s">
        <v>1371</v>
      </c>
      <c r="B922" s="47">
        <v>40825</v>
      </c>
      <c r="C922" s="35">
        <v>4301350696</v>
      </c>
      <c r="D922" s="34">
        <v>295</v>
      </c>
      <c r="E922" s="32">
        <v>3809</v>
      </c>
      <c r="F922" s="34" t="s">
        <v>18</v>
      </c>
      <c r="G922" s="34" t="s">
        <v>32</v>
      </c>
      <c r="H922" s="34">
        <v>40.053989999999899</v>
      </c>
      <c r="I922" s="2">
        <v>-110.10339</v>
      </c>
      <c r="J922" s="35">
        <v>3809</v>
      </c>
      <c r="K922" s="34">
        <v>365</v>
      </c>
      <c r="L922" s="34">
        <v>730</v>
      </c>
      <c r="M922" s="34">
        <v>1095</v>
      </c>
      <c r="N922" s="34">
        <v>1460</v>
      </c>
      <c r="O922" s="34">
        <v>1825</v>
      </c>
      <c r="P922" s="34">
        <v>2190</v>
      </c>
      <c r="Q922" s="48">
        <v>2.3290384453705478E-4</v>
      </c>
      <c r="R922" s="14">
        <v>3498.5786437935567</v>
      </c>
      <c r="S922" s="14">
        <v>3213.4556384374805</v>
      </c>
      <c r="T922" s="14">
        <v>2951.569248993268</v>
      </c>
      <c r="U922" s="14">
        <v>2711.0257653467147</v>
      </c>
      <c r="V922" s="14">
        <v>2490.0858087204247</v>
      </c>
      <c r="W922" s="12">
        <v>2287.1517541619023</v>
      </c>
      <c r="X922" s="88">
        <f t="shared" si="99"/>
        <v>5.6165380960000002</v>
      </c>
      <c r="Y922" s="88">
        <f t="shared" si="100"/>
        <v>5.158808147733926</v>
      </c>
      <c r="Z922" s="59">
        <f t="shared" si="101"/>
        <v>4.7383817309241563</v>
      </c>
      <c r="AA922" s="59">
        <f t="shared" si="102"/>
        <v>4.3522187266875294</v>
      </c>
      <c r="AB922" s="59">
        <f t="shared" si="103"/>
        <v>3.997526776137406</v>
      </c>
      <c r="AC922" s="59">
        <f t="shared" si="104"/>
        <v>3.6717410887338495</v>
      </c>
      <c r="AD922" s="59">
        <f t="shared" si="105"/>
        <v>3.3725058961889078</v>
      </c>
    </row>
    <row r="923" spans="1:30" x14ac:dyDescent="0.25">
      <c r="A923" s="30" t="s">
        <v>1049</v>
      </c>
      <c r="B923" s="47">
        <v>40430</v>
      </c>
      <c r="C923" s="35">
        <v>4301350296</v>
      </c>
      <c r="D923" s="34">
        <v>357</v>
      </c>
      <c r="E923" s="32">
        <v>3810</v>
      </c>
      <c r="F923" s="34" t="s">
        <v>18</v>
      </c>
      <c r="G923" s="34" t="s">
        <v>32</v>
      </c>
      <c r="H923" s="34">
        <v>40.121029999999898</v>
      </c>
      <c r="I923" s="2">
        <v>-110.058409999999</v>
      </c>
      <c r="J923" s="35">
        <v>3810</v>
      </c>
      <c r="K923" s="34">
        <v>365</v>
      </c>
      <c r="L923" s="34">
        <v>730</v>
      </c>
      <c r="M923" s="34">
        <v>1095</v>
      </c>
      <c r="N923" s="34">
        <v>1460</v>
      </c>
      <c r="O923" s="34">
        <v>1825</v>
      </c>
      <c r="P923" s="34">
        <v>2190</v>
      </c>
      <c r="Q923" s="48">
        <v>2.3290384453705478E-4</v>
      </c>
      <c r="R923" s="14">
        <v>3499.497146981741</v>
      </c>
      <c r="S923" s="14">
        <v>3214.2992865441852</v>
      </c>
      <c r="T923" s="14">
        <v>2952.3441424689818</v>
      </c>
      <c r="U923" s="14">
        <v>2711.7375074746606</v>
      </c>
      <c r="V923" s="14">
        <v>2490.739546134108</v>
      </c>
      <c r="W923" s="12">
        <v>2287.7522140606056</v>
      </c>
      <c r="X923" s="88">
        <f t="shared" si="99"/>
        <v>5.6180126399999999</v>
      </c>
      <c r="Y923" s="88">
        <f t="shared" si="100"/>
        <v>5.1601625210990445</v>
      </c>
      <c r="Z923" s="59">
        <f t="shared" si="101"/>
        <v>4.7396257271780087</v>
      </c>
      <c r="AA923" s="59">
        <f t="shared" si="102"/>
        <v>4.3533613412127821</v>
      </c>
      <c r="AB923" s="59">
        <f t="shared" si="103"/>
        <v>3.9985762712217157</v>
      </c>
      <c r="AC923" s="59">
        <f t="shared" si="104"/>
        <v>3.6727050533147718</v>
      </c>
      <c r="AD923" s="59">
        <f t="shared" si="105"/>
        <v>3.3733913007297813</v>
      </c>
    </row>
    <row r="924" spans="1:30" x14ac:dyDescent="0.25">
      <c r="A924" s="30" t="s">
        <v>1292</v>
      </c>
      <c r="B924" s="47">
        <v>40701</v>
      </c>
      <c r="C924" s="35">
        <v>4301350651</v>
      </c>
      <c r="D924" s="34">
        <v>342</v>
      </c>
      <c r="E924" s="32">
        <v>3810</v>
      </c>
      <c r="F924" s="34" t="s">
        <v>18</v>
      </c>
      <c r="G924" s="34" t="s">
        <v>32</v>
      </c>
      <c r="H924" s="34">
        <v>40.061819999999898</v>
      </c>
      <c r="I924" s="2">
        <v>-110.19238</v>
      </c>
      <c r="J924" s="35">
        <v>3810</v>
      </c>
      <c r="K924" s="34">
        <v>365</v>
      </c>
      <c r="L924" s="34">
        <v>730</v>
      </c>
      <c r="M924" s="34">
        <v>1095</v>
      </c>
      <c r="N924" s="34">
        <v>1460</v>
      </c>
      <c r="O924" s="34">
        <v>1825</v>
      </c>
      <c r="P924" s="34">
        <v>2190</v>
      </c>
      <c r="Q924" s="48">
        <v>2.3290384453705478E-4</v>
      </c>
      <c r="R924" s="14">
        <v>3499.497146981741</v>
      </c>
      <c r="S924" s="14">
        <v>3214.2992865441852</v>
      </c>
      <c r="T924" s="14">
        <v>2952.3441424689818</v>
      </c>
      <c r="U924" s="14">
        <v>2711.7375074746606</v>
      </c>
      <c r="V924" s="14">
        <v>2490.739546134108</v>
      </c>
      <c r="W924" s="12">
        <v>2287.7522140606056</v>
      </c>
      <c r="X924" s="88">
        <f t="shared" si="99"/>
        <v>5.6180126399999999</v>
      </c>
      <c r="Y924" s="88">
        <f t="shared" si="100"/>
        <v>5.1601625210990445</v>
      </c>
      <c r="Z924" s="59">
        <f t="shared" si="101"/>
        <v>4.7396257271780087</v>
      </c>
      <c r="AA924" s="59">
        <f t="shared" si="102"/>
        <v>4.3533613412127821</v>
      </c>
      <c r="AB924" s="59">
        <f t="shared" si="103"/>
        <v>3.9985762712217157</v>
      </c>
      <c r="AC924" s="59">
        <f t="shared" si="104"/>
        <v>3.6727050533147718</v>
      </c>
      <c r="AD924" s="59">
        <f t="shared" si="105"/>
        <v>3.3733913007297813</v>
      </c>
    </row>
    <row r="925" spans="1:30" x14ac:dyDescent="0.25">
      <c r="A925" s="30" t="s">
        <v>1684</v>
      </c>
      <c r="B925" s="47">
        <v>41265</v>
      </c>
      <c r="C925" s="35">
        <v>4301351460</v>
      </c>
      <c r="D925" s="34">
        <v>10</v>
      </c>
      <c r="E925" s="32">
        <v>3816</v>
      </c>
      <c r="F925" s="34" t="s">
        <v>18</v>
      </c>
      <c r="G925" s="34" t="s">
        <v>32</v>
      </c>
      <c r="H925" s="34">
        <v>40.211680000000001</v>
      </c>
      <c r="I925" s="2">
        <v>-110.335629999999</v>
      </c>
      <c r="J925" s="35">
        <v>3816</v>
      </c>
      <c r="K925" s="34">
        <v>365</v>
      </c>
      <c r="L925" s="34">
        <v>730</v>
      </c>
      <c r="M925" s="34">
        <v>1095</v>
      </c>
      <c r="N925" s="34">
        <v>1460</v>
      </c>
      <c r="O925" s="34">
        <v>1825</v>
      </c>
      <c r="P925" s="34">
        <v>2190</v>
      </c>
      <c r="Q925" s="48">
        <v>2.3290384453705478E-4</v>
      </c>
      <c r="R925" s="14">
        <v>3505.0081661108461</v>
      </c>
      <c r="S925" s="14">
        <v>3219.3611751844123</v>
      </c>
      <c r="T925" s="14">
        <v>2956.9935033232637</v>
      </c>
      <c r="U925" s="14">
        <v>2716.007960242337</v>
      </c>
      <c r="V925" s="14">
        <v>2494.6619706162091</v>
      </c>
      <c r="W925" s="12">
        <v>2291.3549734528274</v>
      </c>
      <c r="X925" s="88">
        <f t="shared" si="99"/>
        <v>5.6268599039999998</v>
      </c>
      <c r="Y925" s="88">
        <f t="shared" si="100"/>
        <v>5.1682887612897517</v>
      </c>
      <c r="Z925" s="59">
        <f t="shared" si="101"/>
        <v>4.747089704701124</v>
      </c>
      <c r="AA925" s="59">
        <f t="shared" si="102"/>
        <v>4.360217028364298</v>
      </c>
      <c r="AB925" s="59">
        <f t="shared" si="103"/>
        <v>4.0048732417275765</v>
      </c>
      <c r="AC925" s="59">
        <f t="shared" si="104"/>
        <v>3.6784888408003074</v>
      </c>
      <c r="AD925" s="59">
        <f t="shared" si="105"/>
        <v>3.3787037279750258</v>
      </c>
    </row>
    <row r="926" spans="1:30" x14ac:dyDescent="0.25">
      <c r="A926" s="30" t="s">
        <v>1144</v>
      </c>
      <c r="B926" s="47">
        <v>40526</v>
      </c>
      <c r="C926" s="35">
        <v>4301350146</v>
      </c>
      <c r="D926" s="34">
        <v>366</v>
      </c>
      <c r="E926" s="32">
        <v>3818</v>
      </c>
      <c r="F926" s="34" t="s">
        <v>18</v>
      </c>
      <c r="G926" s="34" t="s">
        <v>32</v>
      </c>
      <c r="H926" s="34">
        <v>40.091099999999898</v>
      </c>
      <c r="I926" s="2">
        <v>-110.13642</v>
      </c>
      <c r="J926" s="35">
        <v>3818</v>
      </c>
      <c r="K926" s="34">
        <v>365</v>
      </c>
      <c r="L926" s="34">
        <v>730</v>
      </c>
      <c r="M926" s="34">
        <v>1095</v>
      </c>
      <c r="N926" s="34">
        <v>1460</v>
      </c>
      <c r="O926" s="34">
        <v>1825</v>
      </c>
      <c r="P926" s="34">
        <v>2190</v>
      </c>
      <c r="Q926" s="48">
        <v>2.3290384453705478E-4</v>
      </c>
      <c r="R926" s="14">
        <v>3506.8451724872143</v>
      </c>
      <c r="S926" s="14">
        <v>3221.0484713978212</v>
      </c>
      <c r="T926" s="14">
        <v>2958.5432902746911</v>
      </c>
      <c r="U926" s="14">
        <v>2717.4314444982292</v>
      </c>
      <c r="V926" s="14">
        <v>2495.9694454435758</v>
      </c>
      <c r="W926" s="12">
        <v>2292.5558932502345</v>
      </c>
      <c r="X926" s="88">
        <f t="shared" si="99"/>
        <v>5.6298089920000001</v>
      </c>
      <c r="Y926" s="88">
        <f t="shared" si="100"/>
        <v>5.1709975080199868</v>
      </c>
      <c r="Z926" s="59">
        <f t="shared" si="101"/>
        <v>4.7495776972088288</v>
      </c>
      <c r="AA926" s="59">
        <f t="shared" si="102"/>
        <v>4.3625022574148042</v>
      </c>
      <c r="AB926" s="59">
        <f t="shared" si="103"/>
        <v>4.0069722318961967</v>
      </c>
      <c r="AC926" s="59">
        <f t="shared" si="104"/>
        <v>3.6804167699621519</v>
      </c>
      <c r="AD926" s="59">
        <f t="shared" si="105"/>
        <v>3.3804745370567737</v>
      </c>
    </row>
    <row r="927" spans="1:30" x14ac:dyDescent="0.25">
      <c r="A927" s="30" t="s">
        <v>1158</v>
      </c>
      <c r="B927" s="47">
        <v>40547</v>
      </c>
      <c r="C927" s="35">
        <v>4301350339</v>
      </c>
      <c r="D927" s="34">
        <v>366</v>
      </c>
      <c r="E927" s="32">
        <v>3823</v>
      </c>
      <c r="F927" s="34" t="s">
        <v>18</v>
      </c>
      <c r="G927" s="34" t="s">
        <v>32</v>
      </c>
      <c r="H927" s="34">
        <v>40.133969999999898</v>
      </c>
      <c r="I927" s="2">
        <v>-110.20246</v>
      </c>
      <c r="J927" s="35">
        <v>3823</v>
      </c>
      <c r="K927" s="34">
        <v>365</v>
      </c>
      <c r="L927" s="34">
        <v>730</v>
      </c>
      <c r="M927" s="34">
        <v>1095</v>
      </c>
      <c r="N927" s="34">
        <v>1460</v>
      </c>
      <c r="O927" s="34">
        <v>1825</v>
      </c>
      <c r="P927" s="34">
        <v>2190</v>
      </c>
      <c r="Q927" s="48">
        <v>2.3290384453705478E-4</v>
      </c>
      <c r="R927" s="14">
        <v>3511.4376884281355</v>
      </c>
      <c r="S927" s="14">
        <v>3225.2667119313437</v>
      </c>
      <c r="T927" s="14">
        <v>2962.4177576532593</v>
      </c>
      <c r="U927" s="14">
        <v>2720.9901551379598</v>
      </c>
      <c r="V927" s="14">
        <v>2499.2381325119936</v>
      </c>
      <c r="W927" s="12">
        <v>2295.5581927437524</v>
      </c>
      <c r="X927" s="88">
        <f t="shared" si="99"/>
        <v>5.6371817119999994</v>
      </c>
      <c r="Y927" s="88">
        <f t="shared" si="100"/>
        <v>5.1777693748455764</v>
      </c>
      <c r="Z927" s="59">
        <f t="shared" si="101"/>
        <v>4.7557976784780909</v>
      </c>
      <c r="AA927" s="59">
        <f t="shared" si="102"/>
        <v>4.3682153300410675</v>
      </c>
      <c r="AB927" s="59">
        <f t="shared" si="103"/>
        <v>4.0122197073177475</v>
      </c>
      <c r="AC927" s="59">
        <f t="shared" si="104"/>
        <v>3.6852365928667652</v>
      </c>
      <c r="AD927" s="59">
        <f t="shared" si="105"/>
        <v>3.3849015597611434</v>
      </c>
    </row>
    <row r="928" spans="1:30" x14ac:dyDescent="0.25">
      <c r="A928" s="30" t="s">
        <v>969</v>
      </c>
      <c r="B928" s="47">
        <v>40339</v>
      </c>
      <c r="C928" s="35">
        <v>4301350125</v>
      </c>
      <c r="D928" s="34">
        <v>349</v>
      </c>
      <c r="E928" s="32">
        <v>3830</v>
      </c>
      <c r="F928" s="34" t="s">
        <v>18</v>
      </c>
      <c r="G928" s="34" t="s">
        <v>32</v>
      </c>
      <c r="H928" s="34">
        <v>40.06532</v>
      </c>
      <c r="I928" s="2">
        <v>-110.08425</v>
      </c>
      <c r="J928" s="35">
        <v>3830</v>
      </c>
      <c r="K928" s="34">
        <v>365</v>
      </c>
      <c r="L928" s="34">
        <v>730</v>
      </c>
      <c r="M928" s="34">
        <v>1095</v>
      </c>
      <c r="N928" s="34">
        <v>1460</v>
      </c>
      <c r="O928" s="34">
        <v>1825</v>
      </c>
      <c r="P928" s="34">
        <v>2190</v>
      </c>
      <c r="Q928" s="48">
        <v>2.3290384453705478E-4</v>
      </c>
      <c r="R928" s="14">
        <v>3517.8672107454245</v>
      </c>
      <c r="S928" s="14">
        <v>3231.1722486782751</v>
      </c>
      <c r="T928" s="14">
        <v>2967.8420119832549</v>
      </c>
      <c r="U928" s="14">
        <v>2725.9723500335826</v>
      </c>
      <c r="V928" s="14">
        <v>2503.8142944077777</v>
      </c>
      <c r="W928" s="12">
        <v>2299.7614120346771</v>
      </c>
      <c r="X928" s="88">
        <f t="shared" si="99"/>
        <v>5.6475035199999999</v>
      </c>
      <c r="Y928" s="88">
        <f t="shared" si="100"/>
        <v>5.1872499884014012</v>
      </c>
      <c r="Z928" s="59">
        <f t="shared" si="101"/>
        <v>4.7645056522550586</v>
      </c>
      <c r="AA928" s="59">
        <f t="shared" si="102"/>
        <v>4.3762136317178362</v>
      </c>
      <c r="AB928" s="59">
        <f t="shared" si="103"/>
        <v>4.0195661729079193</v>
      </c>
      <c r="AC928" s="59">
        <f t="shared" si="104"/>
        <v>3.6919843449332221</v>
      </c>
      <c r="AD928" s="59">
        <f t="shared" si="105"/>
        <v>3.3910993915472609</v>
      </c>
    </row>
    <row r="929" spans="1:30" x14ac:dyDescent="0.25">
      <c r="A929" s="30" t="s">
        <v>742</v>
      </c>
      <c r="B929" s="47">
        <v>39794</v>
      </c>
      <c r="C929" s="35">
        <v>4301333997</v>
      </c>
      <c r="D929" s="34">
        <v>359</v>
      </c>
      <c r="E929" s="32">
        <v>3837</v>
      </c>
      <c r="F929" s="34" t="s">
        <v>18</v>
      </c>
      <c r="G929" s="34" t="s">
        <v>32</v>
      </c>
      <c r="H929" s="34">
        <v>40.103279999999899</v>
      </c>
      <c r="I929" s="2">
        <v>-110.14107</v>
      </c>
      <c r="J929" s="35">
        <v>3837</v>
      </c>
      <c r="K929" s="34">
        <v>365</v>
      </c>
      <c r="L929" s="34">
        <v>730</v>
      </c>
      <c r="M929" s="34">
        <v>1095</v>
      </c>
      <c r="N929" s="34">
        <v>1460</v>
      </c>
      <c r="O929" s="34">
        <v>1825</v>
      </c>
      <c r="P929" s="34">
        <v>2190</v>
      </c>
      <c r="Q929" s="48">
        <v>2.3290384453705478E-4</v>
      </c>
      <c r="R929" s="14">
        <v>3524.2967330627139</v>
      </c>
      <c r="S929" s="14">
        <v>3237.0777854252069</v>
      </c>
      <c r="T929" s="14">
        <v>2973.2662663132501</v>
      </c>
      <c r="U929" s="14">
        <v>2730.9545449292054</v>
      </c>
      <c r="V929" s="14">
        <v>2508.3904563035621</v>
      </c>
      <c r="W929" s="12">
        <v>2303.9646313256021</v>
      </c>
      <c r="X929" s="88">
        <f t="shared" si="99"/>
        <v>5.6578253279999995</v>
      </c>
      <c r="Y929" s="88">
        <f t="shared" si="100"/>
        <v>5.1967306019572259</v>
      </c>
      <c r="Z929" s="59">
        <f t="shared" si="101"/>
        <v>4.7732136260320264</v>
      </c>
      <c r="AA929" s="59">
        <f t="shared" si="102"/>
        <v>4.3842119333946048</v>
      </c>
      <c r="AB929" s="59">
        <f t="shared" si="103"/>
        <v>4.0269126384980902</v>
      </c>
      <c r="AC929" s="59">
        <f t="shared" si="104"/>
        <v>3.6987320969996795</v>
      </c>
      <c r="AD929" s="59">
        <f t="shared" si="105"/>
        <v>3.3972972233333785</v>
      </c>
    </row>
    <row r="930" spans="1:30" x14ac:dyDescent="0.25">
      <c r="A930" s="30" t="s">
        <v>1114</v>
      </c>
      <c r="B930" s="47">
        <v>40500</v>
      </c>
      <c r="C930" s="35">
        <v>4304751124</v>
      </c>
      <c r="D930" s="34">
        <v>364</v>
      </c>
      <c r="E930" s="32">
        <v>3839</v>
      </c>
      <c r="F930" s="34" t="s">
        <v>18</v>
      </c>
      <c r="G930" s="34" t="s">
        <v>19</v>
      </c>
      <c r="H930" s="34">
        <v>40.147469999999899</v>
      </c>
      <c r="I930" s="2">
        <v>-109.852279999999</v>
      </c>
      <c r="J930" s="35">
        <v>3839</v>
      </c>
      <c r="K930" s="34">
        <v>365</v>
      </c>
      <c r="L930" s="34">
        <v>730</v>
      </c>
      <c r="M930" s="34">
        <v>1095</v>
      </c>
      <c r="N930" s="34">
        <v>1460</v>
      </c>
      <c r="O930" s="34">
        <v>1825</v>
      </c>
      <c r="P930" s="34">
        <v>2190</v>
      </c>
      <c r="Q930" s="48">
        <v>2.3290384453705478E-4</v>
      </c>
      <c r="R930" s="14">
        <v>3526.1337394390821</v>
      </c>
      <c r="S930" s="14">
        <v>3238.7650816386158</v>
      </c>
      <c r="T930" s="14">
        <v>2974.8160532646775</v>
      </c>
      <c r="U930" s="14">
        <v>2732.3780291850976</v>
      </c>
      <c r="V930" s="14">
        <v>2509.6979311309292</v>
      </c>
      <c r="W930" s="12">
        <v>2305.1655511230092</v>
      </c>
      <c r="X930" s="88">
        <f t="shared" si="99"/>
        <v>5.6607744159999998</v>
      </c>
      <c r="Y930" s="88">
        <f t="shared" si="100"/>
        <v>5.1994393486874619</v>
      </c>
      <c r="Z930" s="59">
        <f t="shared" si="101"/>
        <v>4.7757016185397312</v>
      </c>
      <c r="AA930" s="59">
        <f t="shared" si="102"/>
        <v>4.3864971624451101</v>
      </c>
      <c r="AB930" s="59">
        <f t="shared" si="103"/>
        <v>4.0290116286667104</v>
      </c>
      <c r="AC930" s="59">
        <f t="shared" si="104"/>
        <v>3.7006600261615246</v>
      </c>
      <c r="AD930" s="59">
        <f t="shared" si="105"/>
        <v>3.3990680324151263</v>
      </c>
    </row>
    <row r="931" spans="1:30" x14ac:dyDescent="0.25">
      <c r="A931" s="30" t="s">
        <v>1422</v>
      </c>
      <c r="B931" s="47">
        <v>40898</v>
      </c>
      <c r="C931" s="35">
        <v>4301350639</v>
      </c>
      <c r="D931" s="34">
        <v>342</v>
      </c>
      <c r="E931" s="32">
        <v>3845</v>
      </c>
      <c r="F931" s="34" t="s">
        <v>18</v>
      </c>
      <c r="G931" s="34" t="s">
        <v>32</v>
      </c>
      <c r="H931" s="34">
        <v>40.036439999999899</v>
      </c>
      <c r="I931" s="2">
        <v>-110.10354</v>
      </c>
      <c r="J931" s="35">
        <v>3845</v>
      </c>
      <c r="K931" s="34">
        <v>365</v>
      </c>
      <c r="L931" s="34">
        <v>730</v>
      </c>
      <c r="M931" s="34">
        <v>1095</v>
      </c>
      <c r="N931" s="34">
        <v>1460</v>
      </c>
      <c r="O931" s="34">
        <v>1825</v>
      </c>
      <c r="P931" s="34">
        <v>2190</v>
      </c>
      <c r="Q931" s="48">
        <v>2.3290384453705478E-4</v>
      </c>
      <c r="R931" s="14">
        <v>3531.6447585681872</v>
      </c>
      <c r="S931" s="14">
        <v>3243.826970278843</v>
      </c>
      <c r="T931" s="14">
        <v>2979.4654141189594</v>
      </c>
      <c r="U931" s="14">
        <v>2736.6484819527741</v>
      </c>
      <c r="V931" s="14">
        <v>2513.6203556130304</v>
      </c>
      <c r="W931" s="12">
        <v>2308.768310515231</v>
      </c>
      <c r="X931" s="88">
        <f t="shared" si="99"/>
        <v>5.6696216799999997</v>
      </c>
      <c r="Y931" s="88">
        <f t="shared" si="100"/>
        <v>5.2075655888781691</v>
      </c>
      <c r="Z931" s="59">
        <f t="shared" si="101"/>
        <v>4.7831655960628456</v>
      </c>
      <c r="AA931" s="59">
        <f t="shared" si="102"/>
        <v>4.393352849596627</v>
      </c>
      <c r="AB931" s="59">
        <f t="shared" si="103"/>
        <v>4.0353085991725708</v>
      </c>
      <c r="AC931" s="59">
        <f t="shared" si="104"/>
        <v>3.7064438136470601</v>
      </c>
      <c r="AD931" s="59">
        <f t="shared" si="105"/>
        <v>3.4043804596603704</v>
      </c>
    </row>
    <row r="932" spans="1:30" x14ac:dyDescent="0.25">
      <c r="A932" s="30" t="s">
        <v>341</v>
      </c>
      <c r="B932" s="47">
        <v>37215</v>
      </c>
      <c r="C932" s="35">
        <v>4301332217</v>
      </c>
      <c r="D932" s="34">
        <v>341</v>
      </c>
      <c r="E932" s="32">
        <v>3848</v>
      </c>
      <c r="F932" s="34" t="s">
        <v>18</v>
      </c>
      <c r="G932" s="34" t="s">
        <v>32</v>
      </c>
      <c r="H932" s="34">
        <v>40.043700000000001</v>
      </c>
      <c r="I932" s="2">
        <v>-110.19726</v>
      </c>
      <c r="J932" s="35">
        <v>3848</v>
      </c>
      <c r="K932" s="34">
        <v>365</v>
      </c>
      <c r="L932" s="34">
        <v>730</v>
      </c>
      <c r="M932" s="34">
        <v>1095</v>
      </c>
      <c r="N932" s="34">
        <v>1460</v>
      </c>
      <c r="O932" s="34">
        <v>1825</v>
      </c>
      <c r="P932" s="34">
        <v>2190</v>
      </c>
      <c r="Q932" s="48">
        <v>2.3290384453705478E-4</v>
      </c>
      <c r="R932" s="14">
        <v>3534.4002681327397</v>
      </c>
      <c r="S932" s="14">
        <v>3246.3579145989565</v>
      </c>
      <c r="T932" s="14">
        <v>2981.7900945461001</v>
      </c>
      <c r="U932" s="14">
        <v>2738.7837083366126</v>
      </c>
      <c r="V932" s="14">
        <v>2515.5815678540807</v>
      </c>
      <c r="W932" s="12">
        <v>2310.5696902113414</v>
      </c>
      <c r="X932" s="88">
        <f t="shared" si="99"/>
        <v>5.6740453119999996</v>
      </c>
      <c r="Y932" s="88">
        <f t="shared" si="100"/>
        <v>5.2116287089735227</v>
      </c>
      <c r="Z932" s="59">
        <f t="shared" si="101"/>
        <v>4.7868975848244038</v>
      </c>
      <c r="AA932" s="59">
        <f t="shared" si="102"/>
        <v>4.3967806931723841</v>
      </c>
      <c r="AB932" s="59">
        <f t="shared" si="103"/>
        <v>4.0384570844255014</v>
      </c>
      <c r="AC932" s="59">
        <f t="shared" si="104"/>
        <v>3.7093357073898274</v>
      </c>
      <c r="AD932" s="59">
        <f t="shared" si="105"/>
        <v>3.4070366732829922</v>
      </c>
    </row>
    <row r="933" spans="1:30" x14ac:dyDescent="0.25">
      <c r="A933" s="30" t="s">
        <v>807</v>
      </c>
      <c r="B933" s="47">
        <v>40003</v>
      </c>
      <c r="C933" s="35">
        <v>4301334153</v>
      </c>
      <c r="D933" s="34">
        <v>365</v>
      </c>
      <c r="E933" s="32">
        <v>3854</v>
      </c>
      <c r="F933" s="34" t="s">
        <v>18</v>
      </c>
      <c r="G933" s="34" t="s">
        <v>32</v>
      </c>
      <c r="H933" s="34">
        <v>40.0657</v>
      </c>
      <c r="I933" s="2">
        <v>-110.121759999999</v>
      </c>
      <c r="J933" s="35">
        <v>3854</v>
      </c>
      <c r="K933" s="34">
        <v>365</v>
      </c>
      <c r="L933" s="34">
        <v>730</v>
      </c>
      <c r="M933" s="34">
        <v>1095</v>
      </c>
      <c r="N933" s="34">
        <v>1460</v>
      </c>
      <c r="O933" s="34">
        <v>1825</v>
      </c>
      <c r="P933" s="34">
        <v>2190</v>
      </c>
      <c r="Q933" s="48">
        <v>2.3290384453705478E-4</v>
      </c>
      <c r="R933" s="14">
        <v>3539.9112872618452</v>
      </c>
      <c r="S933" s="14">
        <v>3251.4198032391837</v>
      </c>
      <c r="T933" s="14">
        <v>2986.439455400382</v>
      </c>
      <c r="U933" s="14">
        <v>2743.0541611042891</v>
      </c>
      <c r="V933" s="14">
        <v>2519.5039923361819</v>
      </c>
      <c r="W933" s="12">
        <v>2314.1724496035631</v>
      </c>
      <c r="X933" s="88">
        <f t="shared" si="99"/>
        <v>5.6828925759999995</v>
      </c>
      <c r="Y933" s="88">
        <f t="shared" si="100"/>
        <v>5.2197549491642299</v>
      </c>
      <c r="Z933" s="59">
        <f t="shared" si="101"/>
        <v>4.7943615623475191</v>
      </c>
      <c r="AA933" s="59">
        <f t="shared" si="102"/>
        <v>4.4036363803239009</v>
      </c>
      <c r="AB933" s="59">
        <f t="shared" si="103"/>
        <v>4.0447540549313628</v>
      </c>
      <c r="AC933" s="59">
        <f t="shared" si="104"/>
        <v>3.715119494875363</v>
      </c>
      <c r="AD933" s="59">
        <f t="shared" si="105"/>
        <v>3.4123491005282363</v>
      </c>
    </row>
    <row r="934" spans="1:30" x14ac:dyDescent="0.25">
      <c r="A934" s="30" t="s">
        <v>884</v>
      </c>
      <c r="B934" s="47">
        <v>40215</v>
      </c>
      <c r="C934" s="35">
        <v>4304750668</v>
      </c>
      <c r="D934" s="34">
        <v>333</v>
      </c>
      <c r="E934" s="32">
        <v>3854</v>
      </c>
      <c r="F934" s="34" t="s">
        <v>18</v>
      </c>
      <c r="G934" s="34" t="s">
        <v>19</v>
      </c>
      <c r="H934" s="34">
        <v>40.119149999999898</v>
      </c>
      <c r="I934" s="2">
        <v>-109.96137</v>
      </c>
      <c r="J934" s="35">
        <v>3854</v>
      </c>
      <c r="K934" s="34">
        <v>365</v>
      </c>
      <c r="L934" s="34">
        <v>730</v>
      </c>
      <c r="M934" s="34">
        <v>1095</v>
      </c>
      <c r="N934" s="34">
        <v>1460</v>
      </c>
      <c r="O934" s="34">
        <v>1825</v>
      </c>
      <c r="P934" s="34">
        <v>2190</v>
      </c>
      <c r="Q934" s="48">
        <v>2.3290384453705478E-4</v>
      </c>
      <c r="R934" s="14">
        <v>3539.9112872618452</v>
      </c>
      <c r="S934" s="14">
        <v>3251.4198032391837</v>
      </c>
      <c r="T934" s="14">
        <v>2986.439455400382</v>
      </c>
      <c r="U934" s="14">
        <v>2743.0541611042891</v>
      </c>
      <c r="V934" s="14">
        <v>2519.5039923361819</v>
      </c>
      <c r="W934" s="12">
        <v>2314.1724496035631</v>
      </c>
      <c r="X934" s="88">
        <f t="shared" si="99"/>
        <v>5.6828925759999995</v>
      </c>
      <c r="Y934" s="88">
        <f t="shared" si="100"/>
        <v>5.2197549491642299</v>
      </c>
      <c r="Z934" s="59">
        <f t="shared" si="101"/>
        <v>4.7943615623475191</v>
      </c>
      <c r="AA934" s="59">
        <f t="shared" si="102"/>
        <v>4.4036363803239009</v>
      </c>
      <c r="AB934" s="59">
        <f t="shared" si="103"/>
        <v>4.0447540549313628</v>
      </c>
      <c r="AC934" s="59">
        <f t="shared" si="104"/>
        <v>3.715119494875363</v>
      </c>
      <c r="AD934" s="59">
        <f t="shared" si="105"/>
        <v>3.4123491005282363</v>
      </c>
    </row>
    <row r="935" spans="1:30" x14ac:dyDescent="0.25">
      <c r="A935" s="30" t="s">
        <v>1673</v>
      </c>
      <c r="B935" s="47">
        <v>41242</v>
      </c>
      <c r="C935" s="35">
        <v>4301350997</v>
      </c>
      <c r="D935" s="34">
        <v>44</v>
      </c>
      <c r="E935" s="32">
        <v>3858</v>
      </c>
      <c r="F935" s="34" t="s">
        <v>18</v>
      </c>
      <c r="G935" s="34" t="s">
        <v>32</v>
      </c>
      <c r="H935" s="34">
        <v>40.081539999999897</v>
      </c>
      <c r="I935" s="2">
        <v>-110.34846</v>
      </c>
      <c r="J935" s="35">
        <v>3858</v>
      </c>
      <c r="K935" s="34">
        <v>365</v>
      </c>
      <c r="L935" s="34">
        <v>730</v>
      </c>
      <c r="M935" s="34">
        <v>1095</v>
      </c>
      <c r="N935" s="34">
        <v>1460</v>
      </c>
      <c r="O935" s="34">
        <v>1825</v>
      </c>
      <c r="P935" s="34">
        <v>2190</v>
      </c>
      <c r="Q935" s="48">
        <v>2.3290384453705478E-4</v>
      </c>
      <c r="R935" s="14">
        <v>3543.5853000145817</v>
      </c>
      <c r="S935" s="14">
        <v>3254.7943956660015</v>
      </c>
      <c r="T935" s="14">
        <v>2989.5390293032369</v>
      </c>
      <c r="U935" s="14">
        <v>2745.9011296160738</v>
      </c>
      <c r="V935" s="14">
        <v>2522.1189419909156</v>
      </c>
      <c r="W935" s="12">
        <v>2316.5742891983773</v>
      </c>
      <c r="X935" s="88">
        <f t="shared" si="99"/>
        <v>5.6887907520000001</v>
      </c>
      <c r="Y935" s="88">
        <f t="shared" si="100"/>
        <v>5.225172442624701</v>
      </c>
      <c r="Z935" s="59">
        <f t="shared" si="101"/>
        <v>4.7993375473629287</v>
      </c>
      <c r="AA935" s="59">
        <f t="shared" si="102"/>
        <v>4.4082068384249125</v>
      </c>
      <c r="AB935" s="59">
        <f t="shared" si="103"/>
        <v>4.0489520352686039</v>
      </c>
      <c r="AC935" s="59">
        <f t="shared" si="104"/>
        <v>3.7189753531990526</v>
      </c>
      <c r="AD935" s="59">
        <f t="shared" si="105"/>
        <v>3.415890718691732</v>
      </c>
    </row>
    <row r="936" spans="1:30" x14ac:dyDescent="0.25">
      <c r="A936" s="30" t="s">
        <v>114</v>
      </c>
      <c r="B936" s="47">
        <v>29972</v>
      </c>
      <c r="C936" s="35">
        <v>4301330577</v>
      </c>
      <c r="D936" s="34">
        <v>366</v>
      </c>
      <c r="E936" s="32">
        <v>3863</v>
      </c>
      <c r="F936" s="34" t="s">
        <v>18</v>
      </c>
      <c r="G936" s="34" t="s">
        <v>32</v>
      </c>
      <c r="H936" s="34">
        <v>40.262340000000002</v>
      </c>
      <c r="I936" s="2">
        <v>-110.48938</v>
      </c>
      <c r="J936" s="35">
        <v>3863</v>
      </c>
      <c r="K936" s="34">
        <v>365</v>
      </c>
      <c r="L936" s="34">
        <v>730</v>
      </c>
      <c r="M936" s="34">
        <v>1095</v>
      </c>
      <c r="N936" s="34">
        <v>1460</v>
      </c>
      <c r="O936" s="34">
        <v>1825</v>
      </c>
      <c r="P936" s="34">
        <v>2190</v>
      </c>
      <c r="Q936" s="48">
        <v>2.3290384453705478E-4</v>
      </c>
      <c r="R936" s="14">
        <v>3548.1778159555029</v>
      </c>
      <c r="S936" s="14">
        <v>3259.012636199524</v>
      </c>
      <c r="T936" s="14">
        <v>2993.4134966818051</v>
      </c>
      <c r="U936" s="14">
        <v>2749.459840255804</v>
      </c>
      <c r="V936" s="14">
        <v>2525.387629059333</v>
      </c>
      <c r="W936" s="12">
        <v>2319.5765886918953</v>
      </c>
      <c r="X936" s="88">
        <f t="shared" si="99"/>
        <v>5.6961634719999994</v>
      </c>
      <c r="Y936" s="88">
        <f t="shared" si="100"/>
        <v>5.2319443094502907</v>
      </c>
      <c r="Z936" s="59">
        <f t="shared" si="101"/>
        <v>4.8055575286321908</v>
      </c>
      <c r="AA936" s="59">
        <f t="shared" si="102"/>
        <v>4.4139199110511758</v>
      </c>
      <c r="AB936" s="59">
        <f t="shared" si="103"/>
        <v>4.0541995106901538</v>
      </c>
      <c r="AC936" s="59">
        <f t="shared" si="104"/>
        <v>3.723795176103665</v>
      </c>
      <c r="AD936" s="59">
        <f t="shared" si="105"/>
        <v>3.4203177413961017</v>
      </c>
    </row>
    <row r="937" spans="1:30" x14ac:dyDescent="0.25">
      <c r="A937" s="30" t="s">
        <v>256</v>
      </c>
      <c r="B937" s="47">
        <v>33988</v>
      </c>
      <c r="C937" s="35">
        <v>4301331376</v>
      </c>
      <c r="D937" s="34">
        <v>327</v>
      </c>
      <c r="E937" s="32">
        <v>3865</v>
      </c>
      <c r="F937" s="34" t="s">
        <v>18</v>
      </c>
      <c r="G937" s="34" t="s">
        <v>32</v>
      </c>
      <c r="H937" s="34">
        <v>40.3701399999999</v>
      </c>
      <c r="I937" s="2">
        <v>-110.25224</v>
      </c>
      <c r="J937" s="35">
        <v>3865</v>
      </c>
      <c r="K937" s="34">
        <v>365</v>
      </c>
      <c r="L937" s="34">
        <v>730</v>
      </c>
      <c r="M937" s="34">
        <v>1095</v>
      </c>
      <c r="N937" s="34">
        <v>1460</v>
      </c>
      <c r="O937" s="34">
        <v>1825</v>
      </c>
      <c r="P937" s="34">
        <v>2190</v>
      </c>
      <c r="Q937" s="48">
        <v>2.3290384453705478E-4</v>
      </c>
      <c r="R937" s="14">
        <v>3550.0148223318711</v>
      </c>
      <c r="S937" s="14">
        <v>3260.6999324129333</v>
      </c>
      <c r="T937" s="14">
        <v>2994.9632836332321</v>
      </c>
      <c r="U937" s="14">
        <v>2750.8833245116962</v>
      </c>
      <c r="V937" s="14">
        <v>2526.6951038867001</v>
      </c>
      <c r="W937" s="12">
        <v>2320.7775084893024</v>
      </c>
      <c r="X937" s="88">
        <f t="shared" si="99"/>
        <v>5.6991125599999997</v>
      </c>
      <c r="Y937" s="88">
        <f t="shared" si="100"/>
        <v>5.2346530561805267</v>
      </c>
      <c r="Z937" s="59">
        <f t="shared" si="101"/>
        <v>4.8080455211398965</v>
      </c>
      <c r="AA937" s="59">
        <f t="shared" si="102"/>
        <v>4.4162051401016802</v>
      </c>
      <c r="AB937" s="59">
        <f t="shared" si="103"/>
        <v>4.056298500858774</v>
      </c>
      <c r="AC937" s="59">
        <f t="shared" si="104"/>
        <v>3.72572310526551</v>
      </c>
      <c r="AD937" s="59">
        <f t="shared" si="105"/>
        <v>3.4220885504778495</v>
      </c>
    </row>
    <row r="938" spans="1:30" x14ac:dyDescent="0.25">
      <c r="A938" s="30" t="s">
        <v>322</v>
      </c>
      <c r="B938" s="47">
        <v>36921</v>
      </c>
      <c r="C938" s="35">
        <v>4301331933</v>
      </c>
      <c r="D938" s="34">
        <v>359</v>
      </c>
      <c r="E938" s="32">
        <v>3866</v>
      </c>
      <c r="F938" s="34" t="s">
        <v>18</v>
      </c>
      <c r="G938" s="34" t="s">
        <v>32</v>
      </c>
      <c r="H938" s="34">
        <v>40.05791</v>
      </c>
      <c r="I938" s="2">
        <v>-110.15136</v>
      </c>
      <c r="J938" s="35">
        <v>3866</v>
      </c>
      <c r="K938" s="34">
        <v>365</v>
      </c>
      <c r="L938" s="34">
        <v>730</v>
      </c>
      <c r="M938" s="34">
        <v>1095</v>
      </c>
      <c r="N938" s="34">
        <v>1460</v>
      </c>
      <c r="O938" s="34">
        <v>1825</v>
      </c>
      <c r="P938" s="34">
        <v>2190</v>
      </c>
      <c r="Q938" s="48">
        <v>2.3290384453705478E-4</v>
      </c>
      <c r="R938" s="14">
        <v>3550.9333255200554</v>
      </c>
      <c r="S938" s="14">
        <v>3261.5435805196375</v>
      </c>
      <c r="T938" s="14">
        <v>2995.7381771089458</v>
      </c>
      <c r="U938" s="14">
        <v>2751.5950666396425</v>
      </c>
      <c r="V938" s="14">
        <v>2527.3488413003838</v>
      </c>
      <c r="W938" s="12">
        <v>2321.3779683880057</v>
      </c>
      <c r="X938" s="88">
        <f t="shared" si="99"/>
        <v>5.7005871039999993</v>
      </c>
      <c r="Y938" s="88">
        <f t="shared" si="100"/>
        <v>5.2360074295456442</v>
      </c>
      <c r="Z938" s="59">
        <f t="shared" si="101"/>
        <v>4.809289517393748</v>
      </c>
      <c r="AA938" s="59">
        <f t="shared" si="102"/>
        <v>4.4173477546269329</v>
      </c>
      <c r="AB938" s="59">
        <f t="shared" si="103"/>
        <v>4.0573479959430845</v>
      </c>
      <c r="AC938" s="59">
        <f t="shared" si="104"/>
        <v>3.7266870698464332</v>
      </c>
      <c r="AD938" s="59">
        <f t="shared" si="105"/>
        <v>3.4229739550187235</v>
      </c>
    </row>
    <row r="939" spans="1:30" x14ac:dyDescent="0.25">
      <c r="A939" s="30" t="s">
        <v>410</v>
      </c>
      <c r="B939" s="47">
        <v>38603</v>
      </c>
      <c r="C939" s="35">
        <v>4301332646</v>
      </c>
      <c r="D939" s="34">
        <v>366</v>
      </c>
      <c r="E939" s="32">
        <v>3878</v>
      </c>
      <c r="F939" s="34" t="s">
        <v>18</v>
      </c>
      <c r="G939" s="34" t="s">
        <v>32</v>
      </c>
      <c r="H939" s="34">
        <v>40.0215099999999</v>
      </c>
      <c r="I939" s="2">
        <v>-110.187209999999</v>
      </c>
      <c r="J939" s="35">
        <v>3878</v>
      </c>
      <c r="K939" s="34">
        <v>365</v>
      </c>
      <c r="L939" s="34">
        <v>730</v>
      </c>
      <c r="M939" s="34">
        <v>1095</v>
      </c>
      <c r="N939" s="34">
        <v>1460</v>
      </c>
      <c r="O939" s="34">
        <v>1825</v>
      </c>
      <c r="P939" s="34">
        <v>2190</v>
      </c>
      <c r="Q939" s="48">
        <v>2.3290384453705478E-4</v>
      </c>
      <c r="R939" s="14">
        <v>3561.9553637782656</v>
      </c>
      <c r="S939" s="14">
        <v>3271.6673578000918</v>
      </c>
      <c r="T939" s="14">
        <v>3005.0368988175096</v>
      </c>
      <c r="U939" s="14">
        <v>2760.1359721749959</v>
      </c>
      <c r="V939" s="14">
        <v>2535.1936902645857</v>
      </c>
      <c r="W939" s="12">
        <v>2328.5834871724487</v>
      </c>
      <c r="X939" s="88">
        <f t="shared" si="99"/>
        <v>5.7182816320000001</v>
      </c>
      <c r="Y939" s="88">
        <f t="shared" si="100"/>
        <v>5.2522599099270586</v>
      </c>
      <c r="Z939" s="59">
        <f t="shared" si="101"/>
        <v>4.8242174724399787</v>
      </c>
      <c r="AA939" s="59">
        <f t="shared" si="102"/>
        <v>4.4310591289299657</v>
      </c>
      <c r="AB939" s="59">
        <f t="shared" si="103"/>
        <v>4.0699419369548071</v>
      </c>
      <c r="AC939" s="59">
        <f t="shared" si="104"/>
        <v>3.7382546448175029</v>
      </c>
      <c r="AD939" s="59">
        <f t="shared" si="105"/>
        <v>3.4335988095092111</v>
      </c>
    </row>
    <row r="940" spans="1:30" x14ac:dyDescent="0.25">
      <c r="A940" s="30" t="s">
        <v>418</v>
      </c>
      <c r="B940" s="47">
        <v>38644</v>
      </c>
      <c r="C940" s="35">
        <v>4301332626</v>
      </c>
      <c r="D940" s="34">
        <v>312</v>
      </c>
      <c r="E940" s="32">
        <v>3878</v>
      </c>
      <c r="F940" s="34" t="s">
        <v>18</v>
      </c>
      <c r="G940" s="34" t="s">
        <v>32</v>
      </c>
      <c r="H940" s="34">
        <v>39.999389999999899</v>
      </c>
      <c r="I940" s="2">
        <v>-110.22487</v>
      </c>
      <c r="J940" s="35">
        <v>3878</v>
      </c>
      <c r="K940" s="34">
        <v>365</v>
      </c>
      <c r="L940" s="34">
        <v>730</v>
      </c>
      <c r="M940" s="34">
        <v>1095</v>
      </c>
      <c r="N940" s="34">
        <v>1460</v>
      </c>
      <c r="O940" s="34">
        <v>1825</v>
      </c>
      <c r="P940" s="34">
        <v>2190</v>
      </c>
      <c r="Q940" s="48">
        <v>2.3290384453705478E-4</v>
      </c>
      <c r="R940" s="14">
        <v>3561.9553637782656</v>
      </c>
      <c r="S940" s="14">
        <v>3271.6673578000918</v>
      </c>
      <c r="T940" s="14">
        <v>3005.0368988175096</v>
      </c>
      <c r="U940" s="14">
        <v>2760.1359721749959</v>
      </c>
      <c r="V940" s="14">
        <v>2535.1936902645857</v>
      </c>
      <c r="W940" s="12">
        <v>2328.5834871724487</v>
      </c>
      <c r="X940" s="88">
        <f t="shared" si="99"/>
        <v>5.7182816320000001</v>
      </c>
      <c r="Y940" s="88">
        <f t="shared" si="100"/>
        <v>5.2522599099270586</v>
      </c>
      <c r="Z940" s="59">
        <f t="shared" si="101"/>
        <v>4.8242174724399787</v>
      </c>
      <c r="AA940" s="59">
        <f t="shared" si="102"/>
        <v>4.4310591289299657</v>
      </c>
      <c r="AB940" s="59">
        <f t="shared" si="103"/>
        <v>4.0699419369548071</v>
      </c>
      <c r="AC940" s="59">
        <f t="shared" si="104"/>
        <v>3.7382546448175029</v>
      </c>
      <c r="AD940" s="59">
        <f t="shared" si="105"/>
        <v>3.4335988095092111</v>
      </c>
    </row>
    <row r="941" spans="1:30" x14ac:dyDescent="0.25">
      <c r="A941" s="30" t="s">
        <v>54</v>
      </c>
      <c r="B941" s="47">
        <v>26550</v>
      </c>
      <c r="C941" s="35">
        <v>4301330102</v>
      </c>
      <c r="D941" s="34">
        <v>352</v>
      </c>
      <c r="E941" s="32">
        <v>3892</v>
      </c>
      <c r="F941" s="34" t="s">
        <v>18</v>
      </c>
      <c r="G941" s="34" t="s">
        <v>32</v>
      </c>
      <c r="H941" s="34">
        <v>40.379080000000002</v>
      </c>
      <c r="I941" s="2">
        <v>-110.01678</v>
      </c>
      <c r="J941" s="35">
        <v>3892</v>
      </c>
      <c r="K941" s="34">
        <v>365</v>
      </c>
      <c r="L941" s="34">
        <v>730</v>
      </c>
      <c r="M941" s="34">
        <v>1095</v>
      </c>
      <c r="N941" s="34">
        <v>1460</v>
      </c>
      <c r="O941" s="34">
        <v>1825</v>
      </c>
      <c r="P941" s="34">
        <v>2190</v>
      </c>
      <c r="Q941" s="48">
        <v>2.3290384453705478E-4</v>
      </c>
      <c r="R941" s="14">
        <v>3574.8144084128439</v>
      </c>
      <c r="S941" s="14">
        <v>3283.4784312939551</v>
      </c>
      <c r="T941" s="14">
        <v>3015.8854074775008</v>
      </c>
      <c r="U941" s="14">
        <v>2770.1003619662411</v>
      </c>
      <c r="V941" s="14">
        <v>2544.3460140561542</v>
      </c>
      <c r="W941" s="12">
        <v>2336.9899257542988</v>
      </c>
      <c r="X941" s="88">
        <f t="shared" si="99"/>
        <v>5.7389252480000001</v>
      </c>
      <c r="Y941" s="88">
        <f t="shared" si="100"/>
        <v>5.2712211370387081</v>
      </c>
      <c r="Z941" s="59">
        <f t="shared" si="101"/>
        <v>4.8416334199939133</v>
      </c>
      <c r="AA941" s="59">
        <f t="shared" si="102"/>
        <v>4.4470557322835038</v>
      </c>
      <c r="AB941" s="59">
        <f t="shared" si="103"/>
        <v>4.084634868135149</v>
      </c>
      <c r="AC941" s="59">
        <f t="shared" si="104"/>
        <v>3.7517501489504177</v>
      </c>
      <c r="AD941" s="59">
        <f t="shared" si="105"/>
        <v>3.4459944730814467</v>
      </c>
    </row>
    <row r="942" spans="1:30" x14ac:dyDescent="0.25">
      <c r="A942" s="30" t="s">
        <v>120</v>
      </c>
      <c r="B942" s="47">
        <v>30128</v>
      </c>
      <c r="C942" s="35">
        <v>4304731173</v>
      </c>
      <c r="D942" s="34">
        <v>366</v>
      </c>
      <c r="E942" s="32">
        <v>3892</v>
      </c>
      <c r="F942" s="34" t="s">
        <v>18</v>
      </c>
      <c r="G942" s="34" t="s">
        <v>19</v>
      </c>
      <c r="H942" s="34">
        <v>40.436619999999898</v>
      </c>
      <c r="I942" s="2">
        <v>-109.9682</v>
      </c>
      <c r="J942" s="35">
        <v>3892</v>
      </c>
      <c r="K942" s="34">
        <v>365</v>
      </c>
      <c r="L942" s="34">
        <v>730</v>
      </c>
      <c r="M942" s="34">
        <v>1095</v>
      </c>
      <c r="N942" s="34">
        <v>1460</v>
      </c>
      <c r="O942" s="34">
        <v>1825</v>
      </c>
      <c r="P942" s="34">
        <v>2190</v>
      </c>
      <c r="Q942" s="48">
        <v>2.3290384453705478E-4</v>
      </c>
      <c r="R942" s="14">
        <v>3574.8144084128439</v>
      </c>
      <c r="S942" s="14">
        <v>3283.4784312939551</v>
      </c>
      <c r="T942" s="14">
        <v>3015.8854074775008</v>
      </c>
      <c r="U942" s="14">
        <v>2770.1003619662411</v>
      </c>
      <c r="V942" s="14">
        <v>2544.3460140561542</v>
      </c>
      <c r="W942" s="12">
        <v>2336.9899257542988</v>
      </c>
      <c r="X942" s="88">
        <f t="shared" si="99"/>
        <v>5.7389252480000001</v>
      </c>
      <c r="Y942" s="88">
        <f t="shared" si="100"/>
        <v>5.2712211370387081</v>
      </c>
      <c r="Z942" s="59">
        <f t="shared" si="101"/>
        <v>4.8416334199939133</v>
      </c>
      <c r="AA942" s="59">
        <f t="shared" si="102"/>
        <v>4.4470557322835038</v>
      </c>
      <c r="AB942" s="59">
        <f t="shared" si="103"/>
        <v>4.084634868135149</v>
      </c>
      <c r="AC942" s="59">
        <f t="shared" si="104"/>
        <v>3.7517501489504177</v>
      </c>
      <c r="AD942" s="59">
        <f t="shared" si="105"/>
        <v>3.4459944730814467</v>
      </c>
    </row>
    <row r="943" spans="1:30" x14ac:dyDescent="0.25">
      <c r="A943" s="30" t="s">
        <v>36</v>
      </c>
      <c r="B943" s="47">
        <v>23508</v>
      </c>
      <c r="C943" s="35">
        <v>4301315792</v>
      </c>
      <c r="D943" s="34">
        <v>352</v>
      </c>
      <c r="E943" s="32">
        <v>3917</v>
      </c>
      <c r="F943" s="34" t="s">
        <v>18</v>
      </c>
      <c r="G943" s="34" t="s">
        <v>32</v>
      </c>
      <c r="H943" s="34">
        <v>40.039940000000001</v>
      </c>
      <c r="I943" s="2">
        <v>-110.07979</v>
      </c>
      <c r="J943" s="35">
        <v>3917</v>
      </c>
      <c r="K943" s="34">
        <v>365</v>
      </c>
      <c r="L943" s="34">
        <v>730</v>
      </c>
      <c r="M943" s="34">
        <v>1095</v>
      </c>
      <c r="N943" s="34">
        <v>1460</v>
      </c>
      <c r="O943" s="34">
        <v>1825</v>
      </c>
      <c r="P943" s="34">
        <v>2190</v>
      </c>
      <c r="Q943" s="48">
        <v>2.3290384453705478E-4</v>
      </c>
      <c r="R943" s="14">
        <v>3597.7769881174486</v>
      </c>
      <c r="S943" s="14">
        <v>3304.5696339615679</v>
      </c>
      <c r="T943" s="14">
        <v>3035.2577443703417</v>
      </c>
      <c r="U943" s="14">
        <v>2787.8939151648938</v>
      </c>
      <c r="V943" s="14">
        <v>2560.6894493982418</v>
      </c>
      <c r="W943" s="12">
        <v>2352.0014232218878</v>
      </c>
      <c r="X943" s="88">
        <f t="shared" si="99"/>
        <v>5.7757888479999995</v>
      </c>
      <c r="Y943" s="88">
        <f t="shared" si="100"/>
        <v>5.3050804711666553</v>
      </c>
      <c r="Z943" s="59">
        <f t="shared" si="101"/>
        <v>4.8727333263402262</v>
      </c>
      <c r="AA943" s="59">
        <f t="shared" si="102"/>
        <v>4.4756210954148212</v>
      </c>
      <c r="AB943" s="59">
        <f t="shared" si="103"/>
        <v>4.110872245242903</v>
      </c>
      <c r="AC943" s="59">
        <f t="shared" si="104"/>
        <v>3.7758492634734808</v>
      </c>
      <c r="AD943" s="59">
        <f t="shared" si="105"/>
        <v>3.4681295866032951</v>
      </c>
    </row>
    <row r="944" spans="1:30" x14ac:dyDescent="0.25">
      <c r="A944" s="30" t="s">
        <v>941</v>
      </c>
      <c r="B944" s="47">
        <v>40301</v>
      </c>
      <c r="C944" s="35">
        <v>4301334238</v>
      </c>
      <c r="D944" s="34">
        <v>366</v>
      </c>
      <c r="E944" s="32">
        <v>3917</v>
      </c>
      <c r="F944" s="34" t="s">
        <v>18</v>
      </c>
      <c r="G944" s="34" t="s">
        <v>32</v>
      </c>
      <c r="H944" s="34">
        <v>40.122140000000002</v>
      </c>
      <c r="I944" s="2">
        <v>-110.15919</v>
      </c>
      <c r="J944" s="35">
        <v>3917</v>
      </c>
      <c r="K944" s="34">
        <v>365</v>
      </c>
      <c r="L944" s="34">
        <v>730</v>
      </c>
      <c r="M944" s="34">
        <v>1095</v>
      </c>
      <c r="N944" s="34">
        <v>1460</v>
      </c>
      <c r="O944" s="34">
        <v>1825</v>
      </c>
      <c r="P944" s="34">
        <v>2190</v>
      </c>
      <c r="Q944" s="48">
        <v>2.3290384453705478E-4</v>
      </c>
      <c r="R944" s="14">
        <v>3597.7769881174486</v>
      </c>
      <c r="S944" s="14">
        <v>3304.5696339615679</v>
      </c>
      <c r="T944" s="14">
        <v>3035.2577443703417</v>
      </c>
      <c r="U944" s="14">
        <v>2787.8939151648938</v>
      </c>
      <c r="V944" s="14">
        <v>2560.6894493982418</v>
      </c>
      <c r="W944" s="12">
        <v>2352.0014232218878</v>
      </c>
      <c r="X944" s="88">
        <f t="shared" si="99"/>
        <v>5.7757888479999995</v>
      </c>
      <c r="Y944" s="88">
        <f t="shared" si="100"/>
        <v>5.3050804711666553</v>
      </c>
      <c r="Z944" s="59">
        <f t="shared" si="101"/>
        <v>4.8727333263402262</v>
      </c>
      <c r="AA944" s="59">
        <f t="shared" si="102"/>
        <v>4.4756210954148212</v>
      </c>
      <c r="AB944" s="59">
        <f t="shared" si="103"/>
        <v>4.110872245242903</v>
      </c>
      <c r="AC944" s="59">
        <f t="shared" si="104"/>
        <v>3.7758492634734808</v>
      </c>
      <c r="AD944" s="59">
        <f t="shared" si="105"/>
        <v>3.4681295866032951</v>
      </c>
    </row>
    <row r="945" spans="1:30" x14ac:dyDescent="0.25">
      <c r="A945" s="30" t="s">
        <v>1137</v>
      </c>
      <c r="B945" s="47">
        <v>40519</v>
      </c>
      <c r="C945" s="35">
        <v>4301350189</v>
      </c>
      <c r="D945" s="34">
        <v>314</v>
      </c>
      <c r="E945" s="32">
        <v>3918</v>
      </c>
      <c r="F945" s="34" t="s">
        <v>18</v>
      </c>
      <c r="G945" s="34" t="s">
        <v>32</v>
      </c>
      <c r="H945" s="34">
        <v>40.06212</v>
      </c>
      <c r="I945" s="2">
        <v>-110.13597</v>
      </c>
      <c r="J945" s="35">
        <v>3918</v>
      </c>
      <c r="K945" s="34">
        <v>365</v>
      </c>
      <c r="L945" s="34">
        <v>730</v>
      </c>
      <c r="M945" s="34">
        <v>1095</v>
      </c>
      <c r="N945" s="34">
        <v>1460</v>
      </c>
      <c r="O945" s="34">
        <v>1825</v>
      </c>
      <c r="P945" s="34">
        <v>2190</v>
      </c>
      <c r="Q945" s="48">
        <v>2.3290384453705478E-4</v>
      </c>
      <c r="R945" s="14">
        <v>3598.6954913056329</v>
      </c>
      <c r="S945" s="14">
        <v>3305.4132820682721</v>
      </c>
      <c r="T945" s="14">
        <v>3036.0326378460554</v>
      </c>
      <c r="U945" s="14">
        <v>2788.6056572928401</v>
      </c>
      <c r="V945" s="14">
        <v>2561.3431868119251</v>
      </c>
      <c r="W945" s="12">
        <v>2352.6018831205915</v>
      </c>
      <c r="X945" s="88">
        <f t="shared" si="99"/>
        <v>5.7772633920000001</v>
      </c>
      <c r="Y945" s="88">
        <f t="shared" si="100"/>
        <v>5.3064348445317728</v>
      </c>
      <c r="Z945" s="59">
        <f t="shared" si="101"/>
        <v>4.8739773225940777</v>
      </c>
      <c r="AA945" s="59">
        <f t="shared" si="102"/>
        <v>4.4767637099400739</v>
      </c>
      <c r="AB945" s="59">
        <f t="shared" si="103"/>
        <v>4.1119217403272135</v>
      </c>
      <c r="AC945" s="59">
        <f t="shared" si="104"/>
        <v>3.7768132280544031</v>
      </c>
      <c r="AD945" s="59">
        <f t="shared" si="105"/>
        <v>3.4690149911441694</v>
      </c>
    </row>
    <row r="946" spans="1:30" x14ac:dyDescent="0.25">
      <c r="A946" s="30" t="s">
        <v>794</v>
      </c>
      <c r="B946" s="47">
        <v>39979</v>
      </c>
      <c r="C946" s="35">
        <v>4301333935</v>
      </c>
      <c r="D946" s="34">
        <v>363</v>
      </c>
      <c r="E946" s="32">
        <v>3928</v>
      </c>
      <c r="F946" s="34" t="s">
        <v>18</v>
      </c>
      <c r="G946" s="34" t="s">
        <v>32</v>
      </c>
      <c r="H946" s="34">
        <v>40.076149999999899</v>
      </c>
      <c r="I946" s="2">
        <v>-110.10799</v>
      </c>
      <c r="J946" s="35">
        <v>3928</v>
      </c>
      <c r="K946" s="34">
        <v>365</v>
      </c>
      <c r="L946" s="34">
        <v>730</v>
      </c>
      <c r="M946" s="34">
        <v>1095</v>
      </c>
      <c r="N946" s="34">
        <v>1460</v>
      </c>
      <c r="O946" s="34">
        <v>1825</v>
      </c>
      <c r="P946" s="34">
        <v>2190</v>
      </c>
      <c r="Q946" s="48">
        <v>2.3290384453705478E-4</v>
      </c>
      <c r="R946" s="14">
        <v>3607.8805231874749</v>
      </c>
      <c r="S946" s="14">
        <v>3313.8497631353175</v>
      </c>
      <c r="T946" s="14">
        <v>3043.7815726031918</v>
      </c>
      <c r="U946" s="14">
        <v>2795.7230785723009</v>
      </c>
      <c r="V946" s="14">
        <v>2567.8805609487604</v>
      </c>
      <c r="W946" s="12">
        <v>2358.606482107627</v>
      </c>
      <c r="X946" s="88">
        <f t="shared" si="99"/>
        <v>5.7920088319999996</v>
      </c>
      <c r="Y946" s="88">
        <f t="shared" si="100"/>
        <v>5.3199785781829521</v>
      </c>
      <c r="Z946" s="59">
        <f t="shared" si="101"/>
        <v>4.8864172851326035</v>
      </c>
      <c r="AA946" s="59">
        <f t="shared" si="102"/>
        <v>4.4881898551926005</v>
      </c>
      <c r="AB946" s="59">
        <f t="shared" si="103"/>
        <v>4.1224166911703151</v>
      </c>
      <c r="AC946" s="59">
        <f t="shared" si="104"/>
        <v>3.7864528738636287</v>
      </c>
      <c r="AD946" s="59">
        <f t="shared" si="105"/>
        <v>3.4778690365529088</v>
      </c>
    </row>
    <row r="947" spans="1:30" x14ac:dyDescent="0.25">
      <c r="A947" s="30" t="s">
        <v>308</v>
      </c>
      <c r="B947" s="47">
        <v>36277</v>
      </c>
      <c r="C947" s="35">
        <v>4301332112</v>
      </c>
      <c r="D947" s="34">
        <v>365</v>
      </c>
      <c r="E947" s="32">
        <v>3933</v>
      </c>
      <c r="F947" s="34" t="s">
        <v>18</v>
      </c>
      <c r="G947" s="34" t="s">
        <v>32</v>
      </c>
      <c r="H947" s="34">
        <v>40.223120000000002</v>
      </c>
      <c r="I947" s="2">
        <v>-110.47949</v>
      </c>
      <c r="J947" s="35">
        <v>3933</v>
      </c>
      <c r="K947" s="34">
        <v>365</v>
      </c>
      <c r="L947" s="34">
        <v>730</v>
      </c>
      <c r="M947" s="34">
        <v>1095</v>
      </c>
      <c r="N947" s="34">
        <v>1460</v>
      </c>
      <c r="O947" s="34">
        <v>1825</v>
      </c>
      <c r="P947" s="34">
        <v>2190</v>
      </c>
      <c r="Q947" s="48">
        <v>2.3290384453705478E-4</v>
      </c>
      <c r="R947" s="14">
        <v>3612.4730391283956</v>
      </c>
      <c r="S947" s="14">
        <v>3318.06800366884</v>
      </c>
      <c r="T947" s="14">
        <v>3047.6560399817599</v>
      </c>
      <c r="U947" s="14">
        <v>2799.2817892120315</v>
      </c>
      <c r="V947" s="14">
        <v>2571.1492480171778</v>
      </c>
      <c r="W947" s="12">
        <v>2361.608781601145</v>
      </c>
      <c r="X947" s="88">
        <f t="shared" si="99"/>
        <v>5.7993815519999998</v>
      </c>
      <c r="Y947" s="88">
        <f t="shared" si="100"/>
        <v>5.3267504450085408</v>
      </c>
      <c r="Z947" s="59">
        <f t="shared" si="101"/>
        <v>4.8926372664018656</v>
      </c>
      <c r="AA947" s="59">
        <f t="shared" si="102"/>
        <v>4.4939029278188638</v>
      </c>
      <c r="AB947" s="59">
        <f t="shared" si="103"/>
        <v>4.1276641665918659</v>
      </c>
      <c r="AC947" s="59">
        <f t="shared" si="104"/>
        <v>3.7912726967682411</v>
      </c>
      <c r="AD947" s="59">
        <f t="shared" si="105"/>
        <v>3.4822960592572785</v>
      </c>
    </row>
    <row r="948" spans="1:30" x14ac:dyDescent="0.25">
      <c r="A948" s="30" t="s">
        <v>1127</v>
      </c>
      <c r="B948" s="47">
        <v>40513</v>
      </c>
      <c r="C948" s="35">
        <v>4301350197</v>
      </c>
      <c r="D948" s="34">
        <v>366</v>
      </c>
      <c r="E948" s="32">
        <v>3944</v>
      </c>
      <c r="F948" s="34" t="s">
        <v>18</v>
      </c>
      <c r="G948" s="34" t="s">
        <v>32</v>
      </c>
      <c r="H948" s="34">
        <v>40.086950000000002</v>
      </c>
      <c r="I948" s="2">
        <v>-110.09362</v>
      </c>
      <c r="J948" s="35">
        <v>3944</v>
      </c>
      <c r="K948" s="34">
        <v>365</v>
      </c>
      <c r="L948" s="34">
        <v>730</v>
      </c>
      <c r="M948" s="34">
        <v>1095</v>
      </c>
      <c r="N948" s="34">
        <v>1460</v>
      </c>
      <c r="O948" s="34">
        <v>1825</v>
      </c>
      <c r="P948" s="34">
        <v>2190</v>
      </c>
      <c r="Q948" s="48">
        <v>2.3290384453705478E-4</v>
      </c>
      <c r="R948" s="14">
        <v>3622.5765741984214</v>
      </c>
      <c r="S948" s="14">
        <v>3327.3481328425896</v>
      </c>
      <c r="T948" s="14">
        <v>3056.17986821461</v>
      </c>
      <c r="U948" s="14">
        <v>2807.1109526194386</v>
      </c>
      <c r="V948" s="14">
        <v>2578.3403595676959</v>
      </c>
      <c r="W948" s="12">
        <v>2368.2138404868842</v>
      </c>
      <c r="X948" s="88">
        <f t="shared" si="99"/>
        <v>5.815601536</v>
      </c>
      <c r="Y948" s="88">
        <f t="shared" si="100"/>
        <v>5.3416485520248367</v>
      </c>
      <c r="Z948" s="59">
        <f t="shared" si="101"/>
        <v>4.906321225194243</v>
      </c>
      <c r="AA948" s="59">
        <f t="shared" si="102"/>
        <v>4.506471687596644</v>
      </c>
      <c r="AB948" s="59">
        <f t="shared" si="103"/>
        <v>4.1392086125192771</v>
      </c>
      <c r="AC948" s="59">
        <f t="shared" si="104"/>
        <v>3.8018763071583885</v>
      </c>
      <c r="AD948" s="59">
        <f t="shared" si="105"/>
        <v>3.4920355092068922</v>
      </c>
    </row>
    <row r="949" spans="1:30" x14ac:dyDescent="0.25">
      <c r="A949" s="30" t="s">
        <v>214</v>
      </c>
      <c r="B949" s="47">
        <v>32532</v>
      </c>
      <c r="C949" s="35">
        <v>4301331215</v>
      </c>
      <c r="D949" s="34">
        <v>329</v>
      </c>
      <c r="E949" s="32">
        <v>3947</v>
      </c>
      <c r="F949" s="34" t="s">
        <v>18</v>
      </c>
      <c r="G949" s="34" t="s">
        <v>32</v>
      </c>
      <c r="H949" s="34">
        <v>40.348129999999898</v>
      </c>
      <c r="I949" s="2">
        <v>-110.08385</v>
      </c>
      <c r="J949" s="35">
        <v>3947</v>
      </c>
      <c r="K949" s="34">
        <v>365</v>
      </c>
      <c r="L949" s="34">
        <v>730</v>
      </c>
      <c r="M949" s="34">
        <v>1095</v>
      </c>
      <c r="N949" s="34">
        <v>1460</v>
      </c>
      <c r="O949" s="34">
        <v>1825</v>
      </c>
      <c r="P949" s="34">
        <v>2190</v>
      </c>
      <c r="Q949" s="48">
        <v>2.3290384453705478E-4</v>
      </c>
      <c r="R949" s="14">
        <v>3625.332083762974</v>
      </c>
      <c r="S949" s="14">
        <v>3329.8790771627032</v>
      </c>
      <c r="T949" s="14">
        <v>3058.5045486417512</v>
      </c>
      <c r="U949" s="14">
        <v>2809.2461790032771</v>
      </c>
      <c r="V949" s="14">
        <v>2580.3015718087468</v>
      </c>
      <c r="W949" s="12">
        <v>2370.0152201829951</v>
      </c>
      <c r="X949" s="88">
        <f t="shared" si="99"/>
        <v>5.8200251679999999</v>
      </c>
      <c r="Y949" s="88">
        <f t="shared" si="100"/>
        <v>5.3457116721201903</v>
      </c>
      <c r="Z949" s="59">
        <f t="shared" si="101"/>
        <v>4.9100532139558011</v>
      </c>
      <c r="AA949" s="59">
        <f t="shared" si="102"/>
        <v>4.5098995311724019</v>
      </c>
      <c r="AB949" s="59">
        <f t="shared" si="103"/>
        <v>4.1423570977722077</v>
      </c>
      <c r="AC949" s="59">
        <f t="shared" si="104"/>
        <v>3.8047682009011567</v>
      </c>
      <c r="AD949" s="59">
        <f t="shared" si="105"/>
        <v>3.494691722829514</v>
      </c>
    </row>
    <row r="950" spans="1:30" x14ac:dyDescent="0.25">
      <c r="A950" s="30" t="s">
        <v>1002</v>
      </c>
      <c r="B950" s="47">
        <v>40377</v>
      </c>
      <c r="C950" s="35">
        <v>4301334141</v>
      </c>
      <c r="D950" s="34">
        <v>349</v>
      </c>
      <c r="E950" s="32">
        <v>3953</v>
      </c>
      <c r="F950" s="34" t="s">
        <v>18</v>
      </c>
      <c r="G950" s="34" t="s">
        <v>32</v>
      </c>
      <c r="H950" s="34">
        <v>40.105139999999899</v>
      </c>
      <c r="I950" s="2">
        <v>-110.07028</v>
      </c>
      <c r="J950" s="35">
        <v>3953</v>
      </c>
      <c r="K950" s="34">
        <v>365</v>
      </c>
      <c r="L950" s="34">
        <v>730</v>
      </c>
      <c r="M950" s="34">
        <v>1095</v>
      </c>
      <c r="N950" s="34">
        <v>1460</v>
      </c>
      <c r="O950" s="34">
        <v>1825</v>
      </c>
      <c r="P950" s="34">
        <v>2190</v>
      </c>
      <c r="Q950" s="48">
        <v>2.3290384453705478E-4</v>
      </c>
      <c r="R950" s="14">
        <v>3630.8431028920791</v>
      </c>
      <c r="S950" s="14">
        <v>3334.9409658029299</v>
      </c>
      <c r="T950" s="14">
        <v>3063.1539094960331</v>
      </c>
      <c r="U950" s="14">
        <v>2813.5166317709536</v>
      </c>
      <c r="V950" s="14">
        <v>2584.2239962908475</v>
      </c>
      <c r="W950" s="12">
        <v>2373.6179795752164</v>
      </c>
      <c r="X950" s="88">
        <f t="shared" si="99"/>
        <v>5.8288724319999998</v>
      </c>
      <c r="Y950" s="88">
        <f t="shared" si="100"/>
        <v>5.3538379123108975</v>
      </c>
      <c r="Z950" s="59">
        <f t="shared" si="101"/>
        <v>4.9175171914789155</v>
      </c>
      <c r="AA950" s="59">
        <f t="shared" si="102"/>
        <v>4.5167552183239188</v>
      </c>
      <c r="AB950" s="59">
        <f t="shared" si="103"/>
        <v>4.148654068278069</v>
      </c>
      <c r="AC950" s="59">
        <f t="shared" si="104"/>
        <v>3.8105519883866914</v>
      </c>
      <c r="AD950" s="59">
        <f t="shared" si="105"/>
        <v>3.5000041500747576</v>
      </c>
    </row>
    <row r="951" spans="1:30" x14ac:dyDescent="0.25">
      <c r="A951" s="30" t="s">
        <v>1129</v>
      </c>
      <c r="B951" s="47">
        <v>40514</v>
      </c>
      <c r="C951" s="35">
        <v>4301350132</v>
      </c>
      <c r="D951" s="34">
        <v>364</v>
      </c>
      <c r="E951" s="32">
        <v>3957</v>
      </c>
      <c r="F951" s="34" t="s">
        <v>18</v>
      </c>
      <c r="G951" s="34" t="s">
        <v>32</v>
      </c>
      <c r="H951" s="34">
        <v>40.097270000000002</v>
      </c>
      <c r="I951" s="2">
        <v>-110.0934</v>
      </c>
      <c r="J951" s="35">
        <v>3957</v>
      </c>
      <c r="K951" s="34">
        <v>365</v>
      </c>
      <c r="L951" s="34">
        <v>730</v>
      </c>
      <c r="M951" s="34">
        <v>1095</v>
      </c>
      <c r="N951" s="34">
        <v>1460</v>
      </c>
      <c r="O951" s="34">
        <v>1825</v>
      </c>
      <c r="P951" s="34">
        <v>2190</v>
      </c>
      <c r="Q951" s="48">
        <v>2.3290384453705478E-4</v>
      </c>
      <c r="R951" s="14">
        <v>3634.5171156448159</v>
      </c>
      <c r="S951" s="14">
        <v>3338.3155582297481</v>
      </c>
      <c r="T951" s="14">
        <v>3066.2534833988875</v>
      </c>
      <c r="U951" s="14">
        <v>2816.3636002827379</v>
      </c>
      <c r="V951" s="14">
        <v>2586.8389459455816</v>
      </c>
      <c r="W951" s="12">
        <v>2376.0198191700306</v>
      </c>
      <c r="X951" s="88">
        <f t="shared" si="99"/>
        <v>5.8347706079999995</v>
      </c>
      <c r="Y951" s="88">
        <f t="shared" si="100"/>
        <v>5.3592554057713695</v>
      </c>
      <c r="Z951" s="59">
        <f t="shared" si="101"/>
        <v>4.9224931764943252</v>
      </c>
      <c r="AA951" s="59">
        <f t="shared" si="102"/>
        <v>4.5213256764249294</v>
      </c>
      <c r="AB951" s="59">
        <f t="shared" si="103"/>
        <v>4.1528520486153093</v>
      </c>
      <c r="AC951" s="59">
        <f t="shared" si="104"/>
        <v>3.8144078467103815</v>
      </c>
      <c r="AD951" s="59">
        <f t="shared" si="105"/>
        <v>3.5035457682382534</v>
      </c>
    </row>
    <row r="952" spans="1:30" x14ac:dyDescent="0.25">
      <c r="A952" s="30" t="s">
        <v>1251</v>
      </c>
      <c r="B952" s="47">
        <v>40649</v>
      </c>
      <c r="C952" s="35">
        <v>4301350253</v>
      </c>
      <c r="D952" s="34">
        <v>363</v>
      </c>
      <c r="E952" s="32">
        <v>3960</v>
      </c>
      <c r="F952" s="34" t="s">
        <v>18</v>
      </c>
      <c r="G952" s="34" t="s">
        <v>32</v>
      </c>
      <c r="H952" s="34">
        <v>40.054859999999898</v>
      </c>
      <c r="I952" s="2">
        <v>-110.07432</v>
      </c>
      <c r="J952" s="35">
        <v>3960</v>
      </c>
      <c r="K952" s="34">
        <v>365</v>
      </c>
      <c r="L952" s="34">
        <v>730</v>
      </c>
      <c r="M952" s="34">
        <v>1095</v>
      </c>
      <c r="N952" s="34">
        <v>1460</v>
      </c>
      <c r="O952" s="34">
        <v>1825</v>
      </c>
      <c r="P952" s="34">
        <v>2190</v>
      </c>
      <c r="Q952" s="48">
        <v>2.3290384453705478E-4</v>
      </c>
      <c r="R952" s="14">
        <v>3637.2726252093685</v>
      </c>
      <c r="S952" s="14">
        <v>3340.8465025498617</v>
      </c>
      <c r="T952" s="14">
        <v>3068.5781638260282</v>
      </c>
      <c r="U952" s="14">
        <v>2818.4988266665764</v>
      </c>
      <c r="V952" s="14">
        <v>2588.800158186632</v>
      </c>
      <c r="W952" s="12">
        <v>2377.8211988661415</v>
      </c>
      <c r="X952" s="88">
        <f t="shared" si="99"/>
        <v>5.8391942399999994</v>
      </c>
      <c r="Y952" s="88">
        <f t="shared" si="100"/>
        <v>5.3633185258667231</v>
      </c>
      <c r="Z952" s="59">
        <f t="shared" si="101"/>
        <v>4.9262251652558833</v>
      </c>
      <c r="AA952" s="59">
        <f t="shared" si="102"/>
        <v>4.5247535200006865</v>
      </c>
      <c r="AB952" s="59">
        <f t="shared" si="103"/>
        <v>4.15600053386824</v>
      </c>
      <c r="AC952" s="59">
        <f t="shared" si="104"/>
        <v>3.8172997404531488</v>
      </c>
      <c r="AD952" s="59">
        <f t="shared" si="105"/>
        <v>3.5062019818608756</v>
      </c>
    </row>
    <row r="953" spans="1:30" x14ac:dyDescent="0.25">
      <c r="A953" s="30" t="s">
        <v>913</v>
      </c>
      <c r="B953" s="47">
        <v>40265</v>
      </c>
      <c r="C953" s="35">
        <v>4301350190</v>
      </c>
      <c r="D953" s="34">
        <v>358</v>
      </c>
      <c r="E953" s="32">
        <v>3961</v>
      </c>
      <c r="F953" s="34" t="s">
        <v>18</v>
      </c>
      <c r="G953" s="34" t="s">
        <v>32</v>
      </c>
      <c r="H953" s="34">
        <v>40.200740000000003</v>
      </c>
      <c r="I953" s="2">
        <v>-110.46778</v>
      </c>
      <c r="J953" s="35">
        <v>3961</v>
      </c>
      <c r="K953" s="34">
        <v>365</v>
      </c>
      <c r="L953" s="34">
        <v>730</v>
      </c>
      <c r="M953" s="34">
        <v>1095</v>
      </c>
      <c r="N953" s="34">
        <v>1460</v>
      </c>
      <c r="O953" s="34">
        <v>1825</v>
      </c>
      <c r="P953" s="34">
        <v>2190</v>
      </c>
      <c r="Q953" s="48">
        <v>2.3290384453705478E-4</v>
      </c>
      <c r="R953" s="14">
        <v>3638.1911283975528</v>
      </c>
      <c r="S953" s="14">
        <v>3341.6901506565659</v>
      </c>
      <c r="T953" s="14">
        <v>3069.353057301742</v>
      </c>
      <c r="U953" s="14">
        <v>2819.2105687945223</v>
      </c>
      <c r="V953" s="14">
        <v>2589.4538956003153</v>
      </c>
      <c r="W953" s="12">
        <v>2378.4216587648452</v>
      </c>
      <c r="X953" s="88">
        <f t="shared" si="99"/>
        <v>5.840668784</v>
      </c>
      <c r="Y953" s="88">
        <f t="shared" si="100"/>
        <v>5.3646728992318407</v>
      </c>
      <c r="Z953" s="59">
        <f t="shared" si="101"/>
        <v>4.9274691615097348</v>
      </c>
      <c r="AA953" s="59">
        <f t="shared" si="102"/>
        <v>4.5258961345259392</v>
      </c>
      <c r="AB953" s="59">
        <f t="shared" si="103"/>
        <v>4.1570500289525496</v>
      </c>
      <c r="AC953" s="59">
        <f t="shared" si="104"/>
        <v>3.8182637050340711</v>
      </c>
      <c r="AD953" s="59">
        <f t="shared" si="105"/>
        <v>3.50708738640175</v>
      </c>
    </row>
    <row r="954" spans="1:30" x14ac:dyDescent="0.25">
      <c r="A954" s="30" t="s">
        <v>935</v>
      </c>
      <c r="B954" s="47">
        <v>40298</v>
      </c>
      <c r="C954" s="35">
        <v>4301350120</v>
      </c>
      <c r="D954" s="34">
        <v>366</v>
      </c>
      <c r="E954" s="32">
        <v>3964</v>
      </c>
      <c r="F954" s="34" t="s">
        <v>18</v>
      </c>
      <c r="G954" s="34" t="s">
        <v>32</v>
      </c>
      <c r="H954" s="34">
        <v>40.0546399999999</v>
      </c>
      <c r="I954" s="2">
        <v>-110.08441000000001</v>
      </c>
      <c r="J954" s="35">
        <v>3964</v>
      </c>
      <c r="K954" s="34">
        <v>365</v>
      </c>
      <c r="L954" s="34">
        <v>730</v>
      </c>
      <c r="M954" s="34">
        <v>1095</v>
      </c>
      <c r="N954" s="34">
        <v>1460</v>
      </c>
      <c r="O954" s="34">
        <v>1825</v>
      </c>
      <c r="P954" s="34">
        <v>2190</v>
      </c>
      <c r="Q954" s="48">
        <v>2.3290384453705478E-4</v>
      </c>
      <c r="R954" s="14">
        <v>3640.9466379621053</v>
      </c>
      <c r="S954" s="14">
        <v>3344.2210949766795</v>
      </c>
      <c r="T954" s="14">
        <v>3071.6777377288831</v>
      </c>
      <c r="U954" s="14">
        <v>2821.3457951783607</v>
      </c>
      <c r="V954" s="14">
        <v>2591.4151078413661</v>
      </c>
      <c r="W954" s="12">
        <v>2380.2230384609556</v>
      </c>
      <c r="X954" s="88">
        <f t="shared" si="99"/>
        <v>5.845092416</v>
      </c>
      <c r="Y954" s="88">
        <f t="shared" si="100"/>
        <v>5.3687360193271942</v>
      </c>
      <c r="Z954" s="59">
        <f t="shared" si="101"/>
        <v>4.9312011502712929</v>
      </c>
      <c r="AA954" s="59">
        <f t="shared" si="102"/>
        <v>4.5293239781016981</v>
      </c>
      <c r="AB954" s="59">
        <f t="shared" si="103"/>
        <v>4.1601985142054803</v>
      </c>
      <c r="AC954" s="59">
        <f t="shared" si="104"/>
        <v>3.8211555987768393</v>
      </c>
      <c r="AD954" s="59">
        <f t="shared" si="105"/>
        <v>3.5097436000243714</v>
      </c>
    </row>
    <row r="955" spans="1:30" x14ac:dyDescent="0.25">
      <c r="A955" s="30" t="s">
        <v>1040</v>
      </c>
      <c r="B955" s="47">
        <v>40417</v>
      </c>
      <c r="C955" s="35">
        <v>4301350272</v>
      </c>
      <c r="D955" s="34">
        <v>360</v>
      </c>
      <c r="E955" s="32">
        <v>3974</v>
      </c>
      <c r="F955" s="34" t="s">
        <v>18</v>
      </c>
      <c r="G955" s="34" t="s">
        <v>32</v>
      </c>
      <c r="H955" s="34">
        <v>40.114649999999898</v>
      </c>
      <c r="I955" s="2">
        <v>-110.022409999999</v>
      </c>
      <c r="J955" s="35">
        <v>3974</v>
      </c>
      <c r="K955" s="34">
        <v>365</v>
      </c>
      <c r="L955" s="34">
        <v>730</v>
      </c>
      <c r="M955" s="34">
        <v>1095</v>
      </c>
      <c r="N955" s="34">
        <v>1460</v>
      </c>
      <c r="O955" s="34">
        <v>1825</v>
      </c>
      <c r="P955" s="34">
        <v>2190</v>
      </c>
      <c r="Q955" s="48">
        <v>2.3290384453705478E-4</v>
      </c>
      <c r="R955" s="14">
        <v>3650.1316698439473</v>
      </c>
      <c r="S955" s="14">
        <v>3352.6575760437249</v>
      </c>
      <c r="T955" s="14">
        <v>3079.4266724860195</v>
      </c>
      <c r="U955" s="14">
        <v>2828.463216457822</v>
      </c>
      <c r="V955" s="14">
        <v>2597.9524819782009</v>
      </c>
      <c r="W955" s="12">
        <v>2386.2276374479916</v>
      </c>
      <c r="X955" s="88">
        <f t="shared" si="99"/>
        <v>5.8598378559999995</v>
      </c>
      <c r="Y955" s="88">
        <f t="shared" si="100"/>
        <v>5.3822797529783735</v>
      </c>
      <c r="Z955" s="59">
        <f t="shared" si="101"/>
        <v>4.9436411128098179</v>
      </c>
      <c r="AA955" s="59">
        <f t="shared" si="102"/>
        <v>4.5407501233542247</v>
      </c>
      <c r="AB955" s="59">
        <f t="shared" si="103"/>
        <v>4.1706934650485827</v>
      </c>
      <c r="AC955" s="59">
        <f t="shared" si="104"/>
        <v>3.830795244586064</v>
      </c>
      <c r="AD955" s="59">
        <f t="shared" si="105"/>
        <v>3.5185976454331112</v>
      </c>
    </row>
    <row r="956" spans="1:30" x14ac:dyDescent="0.25">
      <c r="A956" s="30" t="s">
        <v>495</v>
      </c>
      <c r="B956" s="47">
        <v>39052</v>
      </c>
      <c r="C956" s="35">
        <v>4301332883</v>
      </c>
      <c r="D956" s="34">
        <v>364</v>
      </c>
      <c r="E956" s="32">
        <v>3985</v>
      </c>
      <c r="F956" s="34" t="s">
        <v>18</v>
      </c>
      <c r="G956" s="34" t="s">
        <v>32</v>
      </c>
      <c r="H956" s="34">
        <v>40.006729999999898</v>
      </c>
      <c r="I956" s="2">
        <v>-110.17769</v>
      </c>
      <c r="J956" s="35">
        <v>3985</v>
      </c>
      <c r="K956" s="34">
        <v>365</v>
      </c>
      <c r="L956" s="34">
        <v>730</v>
      </c>
      <c r="M956" s="34">
        <v>1095</v>
      </c>
      <c r="N956" s="34">
        <v>1460</v>
      </c>
      <c r="O956" s="34">
        <v>1825</v>
      </c>
      <c r="P956" s="34">
        <v>2190</v>
      </c>
      <c r="Q956" s="48">
        <v>2.3290384453705478E-4</v>
      </c>
      <c r="R956" s="14">
        <v>3660.2352049139731</v>
      </c>
      <c r="S956" s="14">
        <v>3361.9377052174746</v>
      </c>
      <c r="T956" s="14">
        <v>3087.9505007188695</v>
      </c>
      <c r="U956" s="14">
        <v>2836.2923798652291</v>
      </c>
      <c r="V956" s="14">
        <v>2605.1435935287191</v>
      </c>
      <c r="W956" s="12">
        <v>2392.8326963337308</v>
      </c>
      <c r="X956" s="88">
        <f t="shared" si="99"/>
        <v>5.8760578399999996</v>
      </c>
      <c r="Y956" s="88">
        <f t="shared" si="100"/>
        <v>5.3971778599946694</v>
      </c>
      <c r="Z956" s="59">
        <f t="shared" si="101"/>
        <v>4.9573250716021953</v>
      </c>
      <c r="AA956" s="59">
        <f t="shared" si="102"/>
        <v>4.5533188831320048</v>
      </c>
      <c r="AB956" s="59">
        <f t="shared" si="103"/>
        <v>4.182237910975994</v>
      </c>
      <c r="AC956" s="59">
        <f t="shared" si="104"/>
        <v>3.8413988549762115</v>
      </c>
      <c r="AD956" s="59">
        <f t="shared" si="105"/>
        <v>3.5283370953827244</v>
      </c>
    </row>
    <row r="957" spans="1:30" x14ac:dyDescent="0.25">
      <c r="A957" s="30" t="s">
        <v>384</v>
      </c>
      <c r="B957" s="47">
        <v>38328</v>
      </c>
      <c r="C957" s="35">
        <v>4301332393</v>
      </c>
      <c r="D957" s="34">
        <v>364</v>
      </c>
      <c r="E957" s="32">
        <v>3987</v>
      </c>
      <c r="F957" s="34" t="s">
        <v>18</v>
      </c>
      <c r="G957" s="34" t="s">
        <v>32</v>
      </c>
      <c r="H957" s="34">
        <v>40.035870000000003</v>
      </c>
      <c r="I957" s="2">
        <v>-110.18807</v>
      </c>
      <c r="J957" s="35">
        <v>3987</v>
      </c>
      <c r="K957" s="34">
        <v>365</v>
      </c>
      <c r="L957" s="34">
        <v>730</v>
      </c>
      <c r="M957" s="34">
        <v>1095</v>
      </c>
      <c r="N957" s="34">
        <v>1460</v>
      </c>
      <c r="O957" s="34">
        <v>1825</v>
      </c>
      <c r="P957" s="34">
        <v>2190</v>
      </c>
      <c r="Q957" s="48">
        <v>2.3290384453705478E-4</v>
      </c>
      <c r="R957" s="14">
        <v>3662.0722112903413</v>
      </c>
      <c r="S957" s="14">
        <v>3363.6250014308835</v>
      </c>
      <c r="T957" s="14">
        <v>3089.500287670297</v>
      </c>
      <c r="U957" s="14">
        <v>2837.7158641211213</v>
      </c>
      <c r="V957" s="14">
        <v>2606.4510683560861</v>
      </c>
      <c r="W957" s="12">
        <v>2394.0336161311379</v>
      </c>
      <c r="X957" s="88">
        <f t="shared" si="99"/>
        <v>5.8790069279999999</v>
      </c>
      <c r="Y957" s="88">
        <f t="shared" si="100"/>
        <v>5.3998866067249045</v>
      </c>
      <c r="Z957" s="59">
        <f t="shared" si="101"/>
        <v>4.9598130641099001</v>
      </c>
      <c r="AA957" s="59">
        <f t="shared" si="102"/>
        <v>4.5556041121825102</v>
      </c>
      <c r="AB957" s="59">
        <f t="shared" si="103"/>
        <v>4.1843369011446141</v>
      </c>
      <c r="AC957" s="59">
        <f t="shared" si="104"/>
        <v>3.8433267841380565</v>
      </c>
      <c r="AD957" s="59">
        <f t="shared" si="105"/>
        <v>3.5301079044644723</v>
      </c>
    </row>
    <row r="958" spans="1:30" x14ac:dyDescent="0.25">
      <c r="A958" s="30" t="s">
        <v>922</v>
      </c>
      <c r="B958" s="47">
        <v>40278</v>
      </c>
      <c r="C958" s="35">
        <v>4304750824</v>
      </c>
      <c r="D958" s="34">
        <v>360</v>
      </c>
      <c r="E958" s="32">
        <v>3988</v>
      </c>
      <c r="F958" s="34" t="s">
        <v>18</v>
      </c>
      <c r="G958" s="34" t="s">
        <v>19</v>
      </c>
      <c r="H958" s="34">
        <v>40.12227</v>
      </c>
      <c r="I958" s="2">
        <v>-109.951939999999</v>
      </c>
      <c r="J958" s="35">
        <v>3988</v>
      </c>
      <c r="K958" s="34">
        <v>365</v>
      </c>
      <c r="L958" s="34">
        <v>730</v>
      </c>
      <c r="M958" s="34">
        <v>1095</v>
      </c>
      <c r="N958" s="34">
        <v>1460</v>
      </c>
      <c r="O958" s="34">
        <v>1825</v>
      </c>
      <c r="P958" s="34">
        <v>2190</v>
      </c>
      <c r="Q958" s="48">
        <v>2.3290384453705478E-4</v>
      </c>
      <c r="R958" s="14">
        <v>3662.9907144785257</v>
      </c>
      <c r="S958" s="14">
        <v>3364.4686495375881</v>
      </c>
      <c r="T958" s="14">
        <v>3090.2751811460103</v>
      </c>
      <c r="U958" s="14">
        <v>2838.4276062490671</v>
      </c>
      <c r="V958" s="14">
        <v>2607.1048057697699</v>
      </c>
      <c r="W958" s="12">
        <v>2394.6340760298413</v>
      </c>
      <c r="X958" s="88">
        <f t="shared" si="99"/>
        <v>5.8804814719999996</v>
      </c>
      <c r="Y958" s="88">
        <f t="shared" si="100"/>
        <v>5.401240980090023</v>
      </c>
      <c r="Z958" s="59">
        <f t="shared" si="101"/>
        <v>4.9610570603637534</v>
      </c>
      <c r="AA958" s="59">
        <f t="shared" si="102"/>
        <v>4.5567467267077619</v>
      </c>
      <c r="AB958" s="59">
        <f t="shared" si="103"/>
        <v>4.1853863962289246</v>
      </c>
      <c r="AC958" s="59">
        <f t="shared" si="104"/>
        <v>3.8442907487189792</v>
      </c>
      <c r="AD958" s="59">
        <f t="shared" si="105"/>
        <v>3.5309933090053462</v>
      </c>
    </row>
    <row r="959" spans="1:30" x14ac:dyDescent="0.25">
      <c r="A959" s="30" t="s">
        <v>698</v>
      </c>
      <c r="B959" s="47">
        <v>39647</v>
      </c>
      <c r="C959" s="35">
        <v>4304738400</v>
      </c>
      <c r="D959" s="34">
        <v>186</v>
      </c>
      <c r="E959" s="32">
        <v>3992</v>
      </c>
      <c r="F959" s="34" t="s">
        <v>18</v>
      </c>
      <c r="G959" s="34" t="s">
        <v>19</v>
      </c>
      <c r="H959" s="34">
        <v>40.354550000000003</v>
      </c>
      <c r="I959" s="2">
        <v>-109.75060000000001</v>
      </c>
      <c r="J959" s="35">
        <v>3992</v>
      </c>
      <c r="K959" s="34">
        <v>365</v>
      </c>
      <c r="L959" s="34">
        <v>730</v>
      </c>
      <c r="M959" s="34">
        <v>1095</v>
      </c>
      <c r="N959" s="34">
        <v>1460</v>
      </c>
      <c r="O959" s="34">
        <v>1825</v>
      </c>
      <c r="P959" s="34">
        <v>2190</v>
      </c>
      <c r="Q959" s="48">
        <v>2.3290384453705478E-4</v>
      </c>
      <c r="R959" s="14">
        <v>3666.6647272312625</v>
      </c>
      <c r="S959" s="14">
        <v>3367.8432419644059</v>
      </c>
      <c r="T959" s="14">
        <v>3093.3747550488652</v>
      </c>
      <c r="U959" s="14">
        <v>2841.2745747608519</v>
      </c>
      <c r="V959" s="14">
        <v>2609.7197554245035</v>
      </c>
      <c r="W959" s="12">
        <v>2397.0359156246559</v>
      </c>
      <c r="X959" s="88">
        <f t="shared" si="99"/>
        <v>5.8863796480000001</v>
      </c>
      <c r="Y959" s="88">
        <f t="shared" si="100"/>
        <v>5.406658473550495</v>
      </c>
      <c r="Z959" s="59">
        <f t="shared" si="101"/>
        <v>4.966033045379163</v>
      </c>
      <c r="AA959" s="59">
        <f t="shared" si="102"/>
        <v>4.5613171848087735</v>
      </c>
      <c r="AB959" s="59">
        <f t="shared" si="103"/>
        <v>4.1895843765661658</v>
      </c>
      <c r="AC959" s="59">
        <f t="shared" si="104"/>
        <v>3.8481466070426689</v>
      </c>
      <c r="AD959" s="59">
        <f t="shared" si="105"/>
        <v>3.5345349271688424</v>
      </c>
    </row>
    <row r="960" spans="1:30" x14ac:dyDescent="0.25">
      <c r="A960" s="30" t="s">
        <v>804</v>
      </c>
      <c r="B960" s="47">
        <v>39996</v>
      </c>
      <c r="C960" s="35">
        <v>4301333962</v>
      </c>
      <c r="D960" s="34">
        <v>365</v>
      </c>
      <c r="E960" s="32">
        <v>3994</v>
      </c>
      <c r="F960" s="34" t="s">
        <v>18</v>
      </c>
      <c r="G960" s="34" t="s">
        <v>32</v>
      </c>
      <c r="H960" s="34">
        <v>40.02908</v>
      </c>
      <c r="I960" s="2">
        <v>-110.21137</v>
      </c>
      <c r="J960" s="35">
        <v>3994</v>
      </c>
      <c r="K960" s="34">
        <v>365</v>
      </c>
      <c r="L960" s="34">
        <v>730</v>
      </c>
      <c r="M960" s="34">
        <v>1095</v>
      </c>
      <c r="N960" s="34">
        <v>1460</v>
      </c>
      <c r="O960" s="34">
        <v>1825</v>
      </c>
      <c r="P960" s="34">
        <v>2190</v>
      </c>
      <c r="Q960" s="48">
        <v>2.3290384453705478E-4</v>
      </c>
      <c r="R960" s="14">
        <v>3668.5017336076307</v>
      </c>
      <c r="S960" s="14">
        <v>3369.5305381778148</v>
      </c>
      <c r="T960" s="14">
        <v>3094.9245420002921</v>
      </c>
      <c r="U960" s="14">
        <v>2842.6980590167441</v>
      </c>
      <c r="V960" s="14">
        <v>2611.0272302518706</v>
      </c>
      <c r="W960" s="12">
        <v>2398.236835422063</v>
      </c>
      <c r="X960" s="88">
        <f t="shared" si="99"/>
        <v>5.8893287359999995</v>
      </c>
      <c r="Y960" s="88">
        <f t="shared" si="100"/>
        <v>5.4093672202807301</v>
      </c>
      <c r="Z960" s="59">
        <f t="shared" si="101"/>
        <v>4.9685210378868678</v>
      </c>
      <c r="AA960" s="59">
        <f t="shared" si="102"/>
        <v>4.5636024138592788</v>
      </c>
      <c r="AB960" s="59">
        <f t="shared" si="103"/>
        <v>4.1916833667347859</v>
      </c>
      <c r="AC960" s="59">
        <f t="shared" si="104"/>
        <v>3.8500745362045143</v>
      </c>
      <c r="AD960" s="59">
        <f t="shared" si="105"/>
        <v>3.5363057362505903</v>
      </c>
    </row>
    <row r="961" spans="1:30" x14ac:dyDescent="0.25">
      <c r="A961" s="30" t="s">
        <v>988</v>
      </c>
      <c r="B961" s="47">
        <v>40366</v>
      </c>
      <c r="C961" s="35">
        <v>4301350264</v>
      </c>
      <c r="D961" s="34">
        <v>341</v>
      </c>
      <c r="E961" s="32">
        <v>4004</v>
      </c>
      <c r="F961" s="34" t="s">
        <v>18</v>
      </c>
      <c r="G961" s="34" t="s">
        <v>32</v>
      </c>
      <c r="H961" s="34">
        <v>40.125810000000001</v>
      </c>
      <c r="I961" s="2">
        <v>-109.98022</v>
      </c>
      <c r="J961" s="35">
        <v>4004</v>
      </c>
      <c r="K961" s="34">
        <v>365</v>
      </c>
      <c r="L961" s="34">
        <v>730</v>
      </c>
      <c r="M961" s="34">
        <v>1095</v>
      </c>
      <c r="N961" s="34">
        <v>1460</v>
      </c>
      <c r="O961" s="34">
        <v>1825</v>
      </c>
      <c r="P961" s="34">
        <v>2190</v>
      </c>
      <c r="Q961" s="48">
        <v>2.3290384453705478E-4</v>
      </c>
      <c r="R961" s="14">
        <v>3677.6867654894727</v>
      </c>
      <c r="S961" s="14">
        <v>3377.9670192448602</v>
      </c>
      <c r="T961" s="14">
        <v>3102.6734767574285</v>
      </c>
      <c r="U961" s="14">
        <v>2849.8154802962049</v>
      </c>
      <c r="V961" s="14">
        <v>2617.5646043887054</v>
      </c>
      <c r="W961" s="12">
        <v>2404.2414344090985</v>
      </c>
      <c r="X961" s="88">
        <f t="shared" si="99"/>
        <v>5.904074176</v>
      </c>
      <c r="Y961" s="88">
        <f t="shared" si="100"/>
        <v>5.4229109539319085</v>
      </c>
      <c r="Z961" s="59">
        <f t="shared" si="101"/>
        <v>4.9809610004253928</v>
      </c>
      <c r="AA961" s="59">
        <f t="shared" si="102"/>
        <v>4.5750285591118054</v>
      </c>
      <c r="AB961" s="59">
        <f t="shared" si="103"/>
        <v>4.2021783175778866</v>
      </c>
      <c r="AC961" s="59">
        <f t="shared" si="104"/>
        <v>3.8597141820137391</v>
      </c>
      <c r="AD961" s="59">
        <f t="shared" si="105"/>
        <v>3.5451597816593297</v>
      </c>
    </row>
    <row r="962" spans="1:30" x14ac:dyDescent="0.25">
      <c r="A962" s="30" t="s">
        <v>641</v>
      </c>
      <c r="B962" s="47">
        <v>39480</v>
      </c>
      <c r="C962" s="35">
        <v>4301333521</v>
      </c>
      <c r="D962" s="34">
        <v>309</v>
      </c>
      <c r="E962" s="32">
        <v>4014</v>
      </c>
      <c r="F962" s="34" t="s">
        <v>18</v>
      </c>
      <c r="G962" s="34" t="s">
        <v>32</v>
      </c>
      <c r="H962" s="34">
        <v>40.061729999999898</v>
      </c>
      <c r="I962" s="2">
        <v>-110.13881000000001</v>
      </c>
      <c r="J962" s="35">
        <v>4014</v>
      </c>
      <c r="K962" s="34">
        <v>365</v>
      </c>
      <c r="L962" s="34">
        <v>730</v>
      </c>
      <c r="M962" s="34">
        <v>1095</v>
      </c>
      <c r="N962" s="34">
        <v>1460</v>
      </c>
      <c r="O962" s="34">
        <v>1825</v>
      </c>
      <c r="P962" s="34">
        <v>2190</v>
      </c>
      <c r="Q962" s="48">
        <v>2.3290384453705478E-4</v>
      </c>
      <c r="R962" s="14">
        <v>3686.8717973713146</v>
      </c>
      <c r="S962" s="14">
        <v>3386.4035003119052</v>
      </c>
      <c r="T962" s="14">
        <v>3110.4224115145653</v>
      </c>
      <c r="U962" s="14">
        <v>2856.9329015756662</v>
      </c>
      <c r="V962" s="14">
        <v>2624.1019785255407</v>
      </c>
      <c r="W962" s="12">
        <v>2410.2460333961344</v>
      </c>
      <c r="X962" s="88">
        <f t="shared" si="99"/>
        <v>5.9188196159999995</v>
      </c>
      <c r="Y962" s="88">
        <f t="shared" si="100"/>
        <v>5.4364546875830877</v>
      </c>
      <c r="Z962" s="59">
        <f t="shared" si="101"/>
        <v>4.9934009629639178</v>
      </c>
      <c r="AA962" s="59">
        <f t="shared" si="102"/>
        <v>4.5864547043643329</v>
      </c>
      <c r="AB962" s="59">
        <f t="shared" si="103"/>
        <v>4.2126732684209891</v>
      </c>
      <c r="AC962" s="59">
        <f t="shared" si="104"/>
        <v>3.8693538278229647</v>
      </c>
      <c r="AD962" s="59">
        <f t="shared" si="105"/>
        <v>3.5540138270680695</v>
      </c>
    </row>
    <row r="963" spans="1:30" x14ac:dyDescent="0.25">
      <c r="A963" s="30" t="s">
        <v>143</v>
      </c>
      <c r="B963" s="47">
        <v>30769</v>
      </c>
      <c r="C963" s="35">
        <v>4301330821</v>
      </c>
      <c r="D963" s="34">
        <v>366</v>
      </c>
      <c r="E963" s="32">
        <v>4028</v>
      </c>
      <c r="F963" s="34" t="s">
        <v>18</v>
      </c>
      <c r="G963" s="34" t="s">
        <v>32</v>
      </c>
      <c r="H963" s="34">
        <v>40.37012</v>
      </c>
      <c r="I963" s="2">
        <v>-110.111859999999</v>
      </c>
      <c r="J963" s="35">
        <v>4028</v>
      </c>
      <c r="K963" s="34">
        <v>365</v>
      </c>
      <c r="L963" s="34">
        <v>730</v>
      </c>
      <c r="M963" s="34">
        <v>1095</v>
      </c>
      <c r="N963" s="34">
        <v>1460</v>
      </c>
      <c r="O963" s="34">
        <v>1825</v>
      </c>
      <c r="P963" s="34">
        <v>2190</v>
      </c>
      <c r="Q963" s="48">
        <v>2.3290384453705478E-4</v>
      </c>
      <c r="R963" s="14">
        <v>3699.730842005893</v>
      </c>
      <c r="S963" s="14">
        <v>3398.2145738057684</v>
      </c>
      <c r="T963" s="14">
        <v>3121.2709201745561</v>
      </c>
      <c r="U963" s="14">
        <v>2866.8972913669113</v>
      </c>
      <c r="V963" s="14">
        <v>2633.2543023171092</v>
      </c>
      <c r="W963" s="12">
        <v>2418.6524719779845</v>
      </c>
      <c r="X963" s="88">
        <f t="shared" si="99"/>
        <v>5.9394632319999996</v>
      </c>
      <c r="Y963" s="88">
        <f t="shared" si="100"/>
        <v>5.4554159146947372</v>
      </c>
      <c r="Z963" s="88">
        <f t="shared" si="101"/>
        <v>5.0108169105178524</v>
      </c>
      <c r="AA963" s="59">
        <f t="shared" si="102"/>
        <v>4.6024513077178701</v>
      </c>
      <c r="AB963" s="59">
        <f t="shared" si="103"/>
        <v>4.227366199601331</v>
      </c>
      <c r="AC963" s="59">
        <f t="shared" si="104"/>
        <v>3.8828493319558794</v>
      </c>
      <c r="AD963" s="59">
        <f t="shared" si="105"/>
        <v>3.566409490640305</v>
      </c>
    </row>
    <row r="964" spans="1:30" x14ac:dyDescent="0.25">
      <c r="A964" s="30" t="s">
        <v>1477</v>
      </c>
      <c r="B964" s="47">
        <v>40955</v>
      </c>
      <c r="C964" s="35">
        <v>4304751733</v>
      </c>
      <c r="D964" s="34">
        <v>291</v>
      </c>
      <c r="E964" s="32">
        <v>4033</v>
      </c>
      <c r="F964" s="34" t="s">
        <v>18</v>
      </c>
      <c r="G964" s="34" t="s">
        <v>19</v>
      </c>
      <c r="H964" s="34">
        <v>40.151470000000003</v>
      </c>
      <c r="I964" s="2">
        <v>-109.81921</v>
      </c>
      <c r="J964" s="35">
        <v>4033</v>
      </c>
      <c r="K964" s="34">
        <v>365</v>
      </c>
      <c r="L964" s="34">
        <v>730</v>
      </c>
      <c r="M964" s="34">
        <v>1095</v>
      </c>
      <c r="N964" s="34">
        <v>1460</v>
      </c>
      <c r="O964" s="34">
        <v>1825</v>
      </c>
      <c r="P964" s="34">
        <v>2190</v>
      </c>
      <c r="Q964" s="48">
        <v>2.3290384453705478E-4</v>
      </c>
      <c r="R964" s="14">
        <v>3704.3233579468138</v>
      </c>
      <c r="S964" s="14">
        <v>3402.4328143392909</v>
      </c>
      <c r="T964" s="14">
        <v>3125.1453875531242</v>
      </c>
      <c r="U964" s="14">
        <v>2870.4560020066419</v>
      </c>
      <c r="V964" s="14">
        <v>2636.5229893855271</v>
      </c>
      <c r="W964" s="12">
        <v>2421.654771471502</v>
      </c>
      <c r="X964" s="88">
        <f t="shared" ref="X964:X1027" si="106">E964*0.001474544</f>
        <v>5.9468359519999998</v>
      </c>
      <c r="Y964" s="88">
        <f t="shared" si="100"/>
        <v>5.4621877815203259</v>
      </c>
      <c r="Z964" s="88">
        <f t="shared" si="101"/>
        <v>5.0170368917871153</v>
      </c>
      <c r="AA964" s="59">
        <f t="shared" si="102"/>
        <v>4.6081643803441334</v>
      </c>
      <c r="AB964" s="59">
        <f t="shared" si="103"/>
        <v>4.2326136750228818</v>
      </c>
      <c r="AC964" s="59">
        <f t="shared" si="104"/>
        <v>3.8876691548604927</v>
      </c>
      <c r="AD964" s="59">
        <f t="shared" si="105"/>
        <v>3.5708365133446742</v>
      </c>
    </row>
    <row r="965" spans="1:30" x14ac:dyDescent="0.25">
      <c r="A965" s="30" t="s">
        <v>933</v>
      </c>
      <c r="B965" s="47">
        <v>40296</v>
      </c>
      <c r="C965" s="35">
        <v>4301350205</v>
      </c>
      <c r="D965" s="34">
        <v>350</v>
      </c>
      <c r="E965" s="32">
        <v>4059</v>
      </c>
      <c r="F965" s="34" t="s">
        <v>18</v>
      </c>
      <c r="G965" s="34" t="s">
        <v>32</v>
      </c>
      <c r="H965" s="34">
        <v>40.125599999999899</v>
      </c>
      <c r="I965" s="2">
        <v>-109.985339999999</v>
      </c>
      <c r="J965" s="35">
        <v>4059</v>
      </c>
      <c r="K965" s="34">
        <v>365</v>
      </c>
      <c r="L965" s="34">
        <v>730</v>
      </c>
      <c r="M965" s="34">
        <v>1095</v>
      </c>
      <c r="N965" s="34">
        <v>1460</v>
      </c>
      <c r="O965" s="34">
        <v>1825</v>
      </c>
      <c r="P965" s="34">
        <v>2190</v>
      </c>
      <c r="Q965" s="48">
        <v>2.3290384453705478E-4</v>
      </c>
      <c r="R965" s="14">
        <v>3728.2044408396027</v>
      </c>
      <c r="S965" s="14">
        <v>3424.3676651136084</v>
      </c>
      <c r="T965" s="14">
        <v>3145.2926179216793</v>
      </c>
      <c r="U965" s="14">
        <v>2888.961297333241</v>
      </c>
      <c r="V965" s="14">
        <v>2653.5201621412975</v>
      </c>
      <c r="W965" s="12">
        <v>2437.2667288377952</v>
      </c>
      <c r="X965" s="88">
        <f t="shared" si="106"/>
        <v>5.9851740959999997</v>
      </c>
      <c r="Y965" s="88">
        <f t="shared" ref="Y965:Y968" si="107">R965*0.001474544</f>
        <v>5.4974014890133907</v>
      </c>
      <c r="Z965" s="88">
        <f t="shared" ref="Z965:Z968" si="108">S965*0.001474544</f>
        <v>5.0493807943872806</v>
      </c>
      <c r="AA965" s="59">
        <f t="shared" ref="AA965:AA1028" si="109">T965*0.001474544</f>
        <v>4.6378723580007044</v>
      </c>
      <c r="AB965" s="59">
        <f t="shared" ref="AB965:AB1028" si="110">U965*0.001474544</f>
        <v>4.2599005472149463</v>
      </c>
      <c r="AC965" s="59">
        <f t="shared" ref="AC965:AC1028" si="111">V965*0.001474544</f>
        <v>3.9127322339644772</v>
      </c>
      <c r="AD965" s="59">
        <f t="shared" ref="AD965:AD1028" si="112">W965*0.001474544</f>
        <v>3.5938570314073979</v>
      </c>
    </row>
    <row r="966" spans="1:30" x14ac:dyDescent="0.25">
      <c r="A966" s="30" t="s">
        <v>84</v>
      </c>
      <c r="B966" s="47">
        <v>27400</v>
      </c>
      <c r="C966" s="35">
        <v>4304730174</v>
      </c>
      <c r="D966" s="34">
        <v>366</v>
      </c>
      <c r="E966" s="32">
        <v>4069</v>
      </c>
      <c r="F966" s="34" t="s">
        <v>18</v>
      </c>
      <c r="G966" s="34" t="s">
        <v>19</v>
      </c>
      <c r="H966" s="34">
        <v>40.3401</v>
      </c>
      <c r="I966" s="2">
        <v>-109.94352000000001</v>
      </c>
      <c r="J966" s="35">
        <v>4069</v>
      </c>
      <c r="K966" s="34">
        <v>365</v>
      </c>
      <c r="L966" s="34">
        <v>730</v>
      </c>
      <c r="M966" s="34">
        <v>1095</v>
      </c>
      <c r="N966" s="34">
        <v>1460</v>
      </c>
      <c r="O966" s="34">
        <v>1825</v>
      </c>
      <c r="P966" s="34">
        <v>2190</v>
      </c>
      <c r="Q966" s="48">
        <v>2.3290384453705478E-4</v>
      </c>
      <c r="R966" s="14">
        <v>3737.3894727214447</v>
      </c>
      <c r="S966" s="14">
        <v>3432.8041461806533</v>
      </c>
      <c r="T966" s="14">
        <v>3153.0415526788156</v>
      </c>
      <c r="U966" s="14">
        <v>2896.0787186127018</v>
      </c>
      <c r="V966" s="14">
        <v>2660.0575362781328</v>
      </c>
      <c r="W966" s="12">
        <v>2443.2713278248307</v>
      </c>
      <c r="X966" s="88">
        <f t="shared" si="106"/>
        <v>5.9999195360000002</v>
      </c>
      <c r="Y966" s="88">
        <f t="shared" si="107"/>
        <v>5.5109452226645699</v>
      </c>
      <c r="Z966" s="88">
        <f t="shared" si="108"/>
        <v>5.0618207569258047</v>
      </c>
      <c r="AA966" s="59">
        <f t="shared" si="109"/>
        <v>4.649298503253231</v>
      </c>
      <c r="AB966" s="59">
        <f t="shared" si="110"/>
        <v>4.2703954980580479</v>
      </c>
      <c r="AC966" s="59">
        <f t="shared" si="111"/>
        <v>3.9223718797737028</v>
      </c>
      <c r="AD966" s="59">
        <f t="shared" si="112"/>
        <v>3.6027110768161368</v>
      </c>
    </row>
    <row r="967" spans="1:30" x14ac:dyDescent="0.25">
      <c r="A967" s="30" t="s">
        <v>254</v>
      </c>
      <c r="B967" s="47">
        <v>33948</v>
      </c>
      <c r="C967" s="35">
        <v>4304732321</v>
      </c>
      <c r="D967" s="34">
        <v>366</v>
      </c>
      <c r="E967" s="32">
        <v>4074</v>
      </c>
      <c r="F967" s="34" t="s">
        <v>18</v>
      </c>
      <c r="G967" s="34" t="s">
        <v>19</v>
      </c>
      <c r="H967" s="34">
        <v>40.342779999999898</v>
      </c>
      <c r="I967" s="2">
        <v>-109.87577</v>
      </c>
      <c r="J967" s="35">
        <v>4074</v>
      </c>
      <c r="K967" s="34">
        <v>365</v>
      </c>
      <c r="L967" s="34">
        <v>730</v>
      </c>
      <c r="M967" s="34">
        <v>1095</v>
      </c>
      <c r="N967" s="34">
        <v>1460</v>
      </c>
      <c r="O967" s="34">
        <v>1825</v>
      </c>
      <c r="P967" s="34">
        <v>2190</v>
      </c>
      <c r="Q967" s="48">
        <v>2.3290384453705478E-4</v>
      </c>
      <c r="R967" s="14">
        <v>3741.9819886623654</v>
      </c>
      <c r="S967" s="14">
        <v>3437.0223867141758</v>
      </c>
      <c r="T967" s="14">
        <v>3156.9160200573838</v>
      </c>
      <c r="U967" s="14">
        <v>2899.6374292524324</v>
      </c>
      <c r="V967" s="14">
        <v>2663.3262233465503</v>
      </c>
      <c r="W967" s="12">
        <v>2446.2736273183486</v>
      </c>
      <c r="X967" s="88">
        <f t="shared" si="106"/>
        <v>6.0072922559999995</v>
      </c>
      <c r="Y967" s="88">
        <f t="shared" si="107"/>
        <v>5.5177170894901586</v>
      </c>
      <c r="Z967" s="88">
        <f t="shared" si="108"/>
        <v>5.0680407381950676</v>
      </c>
      <c r="AA967" s="59">
        <f t="shared" si="109"/>
        <v>4.6550115758794943</v>
      </c>
      <c r="AB967" s="59">
        <f t="shared" si="110"/>
        <v>4.2756429734795987</v>
      </c>
      <c r="AC967" s="59">
        <f t="shared" si="111"/>
        <v>3.9271917026783156</v>
      </c>
      <c r="AD967" s="59">
        <f t="shared" si="112"/>
        <v>3.6071380995205069</v>
      </c>
    </row>
    <row r="968" spans="1:30" x14ac:dyDescent="0.25">
      <c r="A968" s="30" t="s">
        <v>1379</v>
      </c>
      <c r="B968" s="47">
        <v>40835</v>
      </c>
      <c r="C968" s="35">
        <v>4301350697</v>
      </c>
      <c r="D968" s="34">
        <v>362</v>
      </c>
      <c r="E968" s="32">
        <v>4074</v>
      </c>
      <c r="F968" s="34" t="s">
        <v>18</v>
      </c>
      <c r="G968" s="34" t="s">
        <v>32</v>
      </c>
      <c r="H968" s="34">
        <v>40.054000000000002</v>
      </c>
      <c r="I968" s="2">
        <v>-110.103309999999</v>
      </c>
      <c r="J968" s="35">
        <v>4074</v>
      </c>
      <c r="K968" s="34">
        <v>365</v>
      </c>
      <c r="L968" s="34">
        <v>730</v>
      </c>
      <c r="M968" s="34">
        <v>1095</v>
      </c>
      <c r="N968" s="34">
        <v>1460</v>
      </c>
      <c r="O968" s="34">
        <v>1825</v>
      </c>
      <c r="P968" s="34">
        <v>2190</v>
      </c>
      <c r="Q968" s="48">
        <v>2.3290384453705478E-4</v>
      </c>
      <c r="R968" s="14">
        <v>3741.9819886623654</v>
      </c>
      <c r="S968" s="14">
        <v>3437.0223867141758</v>
      </c>
      <c r="T968" s="14">
        <v>3156.9160200573838</v>
      </c>
      <c r="U968" s="14">
        <v>2899.6374292524324</v>
      </c>
      <c r="V968" s="14">
        <v>2663.3262233465503</v>
      </c>
      <c r="W968" s="12">
        <v>2446.2736273183486</v>
      </c>
      <c r="X968" s="88">
        <f t="shared" si="106"/>
        <v>6.0072922559999995</v>
      </c>
      <c r="Y968" s="88">
        <f t="shared" si="107"/>
        <v>5.5177170894901586</v>
      </c>
      <c r="Z968" s="88">
        <f t="shared" si="108"/>
        <v>5.0680407381950676</v>
      </c>
      <c r="AA968" s="59">
        <f t="shared" si="109"/>
        <v>4.6550115758794943</v>
      </c>
      <c r="AB968" s="59">
        <f t="shared" si="110"/>
        <v>4.2756429734795987</v>
      </c>
      <c r="AC968" s="59">
        <f t="shared" si="111"/>
        <v>3.9271917026783156</v>
      </c>
      <c r="AD968" s="59">
        <f t="shared" si="112"/>
        <v>3.6071380995205069</v>
      </c>
    </row>
    <row r="969" spans="1:30" x14ac:dyDescent="0.25">
      <c r="A969" s="30" t="s">
        <v>1586</v>
      </c>
      <c r="B969" s="47">
        <v>41124</v>
      </c>
      <c r="C969" s="35">
        <v>4304751898</v>
      </c>
      <c r="D969" s="34">
        <v>151</v>
      </c>
      <c r="E969" s="32">
        <v>4075</v>
      </c>
      <c r="F969" s="34" t="s">
        <v>18</v>
      </c>
      <c r="G969" s="34" t="s">
        <v>19</v>
      </c>
      <c r="H969" s="34">
        <v>40.184109999999897</v>
      </c>
      <c r="I969" s="2">
        <v>-109.828639999999</v>
      </c>
      <c r="J969" s="35">
        <v>4075</v>
      </c>
      <c r="K969" s="34">
        <v>365</v>
      </c>
      <c r="L969" s="34">
        <v>730</v>
      </c>
      <c r="M969" s="34">
        <v>1095</v>
      </c>
      <c r="N969" s="34">
        <v>1460</v>
      </c>
      <c r="O969" s="34">
        <v>1825</v>
      </c>
      <c r="P969" s="34">
        <v>2190</v>
      </c>
      <c r="Q969" s="48">
        <v>2.3290384453705478E-4</v>
      </c>
      <c r="R969" s="14">
        <v>3742.9004918505498</v>
      </c>
      <c r="S969" s="14">
        <v>3437.8660348208805</v>
      </c>
      <c r="T969" s="14">
        <v>3157.6909135330975</v>
      </c>
      <c r="U969" s="14">
        <v>2900.3491713803783</v>
      </c>
      <c r="V969" s="14">
        <v>2663.9799607602336</v>
      </c>
      <c r="W969" s="12">
        <v>2446.874087217052</v>
      </c>
      <c r="X969" s="88">
        <f t="shared" si="106"/>
        <v>6.0087668000000001</v>
      </c>
      <c r="Y969" s="88">
        <f t="shared" ref="Y969:Y1032" si="113">R969*0.001474544</f>
        <v>5.5190714628552771</v>
      </c>
      <c r="Z969" s="88">
        <f t="shared" ref="Z969:Z1032" si="114">S969*0.001474544</f>
        <v>5.06928473444892</v>
      </c>
      <c r="AA969" s="59">
        <f t="shared" si="109"/>
        <v>4.6561541904047479</v>
      </c>
      <c r="AB969" s="59">
        <f t="shared" si="110"/>
        <v>4.2766924685639083</v>
      </c>
      <c r="AC969" s="59">
        <f t="shared" si="111"/>
        <v>3.9281556672592375</v>
      </c>
      <c r="AD969" s="59">
        <f t="shared" si="112"/>
        <v>3.6080235040613804</v>
      </c>
    </row>
    <row r="970" spans="1:30" x14ac:dyDescent="0.25">
      <c r="A970" s="30" t="s">
        <v>224</v>
      </c>
      <c r="B970" s="47">
        <v>33127</v>
      </c>
      <c r="C970" s="35">
        <v>4301331265</v>
      </c>
      <c r="D970" s="34">
        <v>350</v>
      </c>
      <c r="E970" s="32">
        <v>4085</v>
      </c>
      <c r="F970" s="34" t="s">
        <v>18</v>
      </c>
      <c r="G970" s="34" t="s">
        <v>32</v>
      </c>
      <c r="H970" s="34">
        <v>40.376910000000002</v>
      </c>
      <c r="I970" s="2">
        <v>-110.21737</v>
      </c>
      <c r="J970" s="35">
        <v>4085</v>
      </c>
      <c r="K970" s="34">
        <v>365</v>
      </c>
      <c r="L970" s="34">
        <v>730</v>
      </c>
      <c r="M970" s="34">
        <v>1095</v>
      </c>
      <c r="N970" s="34">
        <v>1460</v>
      </c>
      <c r="O970" s="34">
        <v>1825</v>
      </c>
      <c r="P970" s="34">
        <v>2190</v>
      </c>
      <c r="Q970" s="48">
        <v>2.3290384453705478E-4</v>
      </c>
      <c r="R970" s="14">
        <v>3752.0855237323917</v>
      </c>
      <c r="S970" s="14">
        <v>3446.3025158879254</v>
      </c>
      <c r="T970" s="14">
        <v>3165.4398482902338</v>
      </c>
      <c r="U970" s="14">
        <v>2907.4665926598395</v>
      </c>
      <c r="V970" s="14">
        <v>2670.5173348970684</v>
      </c>
      <c r="W970" s="12">
        <v>2452.8786862040879</v>
      </c>
      <c r="X970" s="88">
        <f t="shared" si="106"/>
        <v>6.0235122399999996</v>
      </c>
      <c r="Y970" s="88">
        <f t="shared" si="113"/>
        <v>5.5326151965064554</v>
      </c>
      <c r="Z970" s="88">
        <f t="shared" si="114"/>
        <v>5.081724696987445</v>
      </c>
      <c r="AA970" s="59">
        <f t="shared" si="109"/>
        <v>4.6675803356572745</v>
      </c>
      <c r="AB970" s="59">
        <f t="shared" si="110"/>
        <v>4.2871874194070099</v>
      </c>
      <c r="AC970" s="59">
        <f t="shared" si="111"/>
        <v>3.9377953130684626</v>
      </c>
      <c r="AD970" s="59">
        <f t="shared" si="112"/>
        <v>3.6168775494701206</v>
      </c>
    </row>
    <row r="971" spans="1:30" x14ac:dyDescent="0.25">
      <c r="A971" s="30" t="s">
        <v>1334</v>
      </c>
      <c r="B971" s="47">
        <v>40771</v>
      </c>
      <c r="C971" s="35">
        <v>4301350472</v>
      </c>
      <c r="D971" s="34">
        <v>364</v>
      </c>
      <c r="E971" s="32">
        <v>4085</v>
      </c>
      <c r="F971" s="34" t="s">
        <v>18</v>
      </c>
      <c r="G971" s="34" t="s">
        <v>32</v>
      </c>
      <c r="H971" s="34">
        <v>40.042929999999899</v>
      </c>
      <c r="I971" s="2">
        <v>-110.09386000000001</v>
      </c>
      <c r="J971" s="35">
        <v>4085</v>
      </c>
      <c r="K971" s="34">
        <v>365</v>
      </c>
      <c r="L971" s="34">
        <v>730</v>
      </c>
      <c r="M971" s="34">
        <v>1095</v>
      </c>
      <c r="N971" s="34">
        <v>1460</v>
      </c>
      <c r="O971" s="34">
        <v>1825</v>
      </c>
      <c r="P971" s="34">
        <v>2190</v>
      </c>
      <c r="Q971" s="48">
        <v>2.3290384453705478E-4</v>
      </c>
      <c r="R971" s="14">
        <v>3752.0855237323917</v>
      </c>
      <c r="S971" s="14">
        <v>3446.3025158879254</v>
      </c>
      <c r="T971" s="14">
        <v>3165.4398482902338</v>
      </c>
      <c r="U971" s="14">
        <v>2907.4665926598395</v>
      </c>
      <c r="V971" s="14">
        <v>2670.5173348970684</v>
      </c>
      <c r="W971" s="12">
        <v>2452.8786862040879</v>
      </c>
      <c r="X971" s="88">
        <f t="shared" si="106"/>
        <v>6.0235122399999996</v>
      </c>
      <c r="Y971" s="88">
        <f t="shared" si="113"/>
        <v>5.5326151965064554</v>
      </c>
      <c r="Z971" s="88">
        <f t="shared" si="114"/>
        <v>5.081724696987445</v>
      </c>
      <c r="AA971" s="59">
        <f t="shared" si="109"/>
        <v>4.6675803356572745</v>
      </c>
      <c r="AB971" s="59">
        <f t="shared" si="110"/>
        <v>4.2871874194070099</v>
      </c>
      <c r="AC971" s="59">
        <f t="shared" si="111"/>
        <v>3.9377953130684626</v>
      </c>
      <c r="AD971" s="59">
        <f t="shared" si="112"/>
        <v>3.6168775494701206</v>
      </c>
    </row>
    <row r="972" spans="1:30" x14ac:dyDescent="0.25">
      <c r="A972" s="30" t="s">
        <v>1559</v>
      </c>
      <c r="B972" s="47">
        <v>41089</v>
      </c>
      <c r="C972" s="35">
        <v>4304752047</v>
      </c>
      <c r="D972" s="34">
        <v>169</v>
      </c>
      <c r="E972" s="32">
        <v>4086</v>
      </c>
      <c r="F972" s="34" t="s">
        <v>18</v>
      </c>
      <c r="G972" s="34" t="s">
        <v>19</v>
      </c>
      <c r="H972" s="34">
        <v>40.191769999999899</v>
      </c>
      <c r="I972" s="2">
        <v>-109.85155</v>
      </c>
      <c r="J972" s="35">
        <v>4086</v>
      </c>
      <c r="K972" s="34">
        <v>365</v>
      </c>
      <c r="L972" s="34">
        <v>730</v>
      </c>
      <c r="M972" s="34">
        <v>1095</v>
      </c>
      <c r="N972" s="34">
        <v>1460</v>
      </c>
      <c r="O972" s="34">
        <v>1825</v>
      </c>
      <c r="P972" s="34">
        <v>2190</v>
      </c>
      <c r="Q972" s="48">
        <v>2.3290384453705478E-4</v>
      </c>
      <c r="R972" s="14">
        <v>3753.0040269205756</v>
      </c>
      <c r="S972" s="14">
        <v>3447.1461639946301</v>
      </c>
      <c r="T972" s="14">
        <v>3166.2147417659476</v>
      </c>
      <c r="U972" s="14">
        <v>2908.1783347877854</v>
      </c>
      <c r="V972" s="14">
        <v>2671.1710723107522</v>
      </c>
      <c r="W972" s="12">
        <v>2453.4791461027912</v>
      </c>
      <c r="X972" s="88">
        <f t="shared" si="106"/>
        <v>6.0249867839999993</v>
      </c>
      <c r="Y972" s="88">
        <f t="shared" si="113"/>
        <v>5.533969569871573</v>
      </c>
      <c r="Z972" s="88">
        <f t="shared" si="114"/>
        <v>5.0829686932412974</v>
      </c>
      <c r="AA972" s="59">
        <f t="shared" si="109"/>
        <v>4.6687229501825271</v>
      </c>
      <c r="AB972" s="59">
        <f t="shared" si="110"/>
        <v>4.2882369144913204</v>
      </c>
      <c r="AC972" s="59">
        <f t="shared" si="111"/>
        <v>3.9387592776493854</v>
      </c>
      <c r="AD972" s="59">
        <f t="shared" si="112"/>
        <v>3.6177629540109941</v>
      </c>
    </row>
    <row r="973" spans="1:30" x14ac:dyDescent="0.25">
      <c r="A973" s="30" t="s">
        <v>1618</v>
      </c>
      <c r="B973" s="47">
        <v>41168</v>
      </c>
      <c r="C973" s="35">
        <v>4301350777</v>
      </c>
      <c r="D973" s="34">
        <v>114</v>
      </c>
      <c r="E973" s="32">
        <v>4092</v>
      </c>
      <c r="F973" s="34" t="s">
        <v>18</v>
      </c>
      <c r="G973" s="34" t="s">
        <v>32</v>
      </c>
      <c r="H973" s="34">
        <v>40.037320000000001</v>
      </c>
      <c r="I973" s="2">
        <v>-110.57629</v>
      </c>
      <c r="J973" s="35">
        <v>4092</v>
      </c>
      <c r="K973" s="34">
        <v>365</v>
      </c>
      <c r="L973" s="34">
        <v>730</v>
      </c>
      <c r="M973" s="34">
        <v>1095</v>
      </c>
      <c r="N973" s="34">
        <v>1460</v>
      </c>
      <c r="O973" s="34">
        <v>1825</v>
      </c>
      <c r="P973" s="34">
        <v>2190</v>
      </c>
      <c r="Q973" s="48">
        <v>2.3290384453705478E-4</v>
      </c>
      <c r="R973" s="14">
        <v>3758.5150460496807</v>
      </c>
      <c r="S973" s="14">
        <v>3452.2080526348568</v>
      </c>
      <c r="T973" s="14">
        <v>3170.8641026202295</v>
      </c>
      <c r="U973" s="14">
        <v>2912.4487875554623</v>
      </c>
      <c r="V973" s="14">
        <v>2675.0934967928529</v>
      </c>
      <c r="W973" s="12">
        <v>2457.081905495013</v>
      </c>
      <c r="X973" s="88">
        <f t="shared" si="106"/>
        <v>6.0338340480000001</v>
      </c>
      <c r="Y973" s="88">
        <f t="shared" si="113"/>
        <v>5.5420958100622801</v>
      </c>
      <c r="Z973" s="88">
        <f t="shared" si="114"/>
        <v>5.0904326707644119</v>
      </c>
      <c r="AA973" s="59">
        <f t="shared" si="109"/>
        <v>4.6755786373340431</v>
      </c>
      <c r="AB973" s="59">
        <f t="shared" si="110"/>
        <v>4.2945338849971817</v>
      </c>
      <c r="AC973" s="59">
        <f t="shared" si="111"/>
        <v>3.9445430651349205</v>
      </c>
      <c r="AD973" s="59">
        <f t="shared" si="112"/>
        <v>3.6230753812562382</v>
      </c>
    </row>
    <row r="974" spans="1:30" x14ac:dyDescent="0.25">
      <c r="A974" s="30" t="s">
        <v>1330</v>
      </c>
      <c r="B974" s="47">
        <v>40757</v>
      </c>
      <c r="C974" s="35">
        <v>4301350538</v>
      </c>
      <c r="D974" s="34">
        <v>366</v>
      </c>
      <c r="E974" s="32">
        <v>4103</v>
      </c>
      <c r="F974" s="34" t="s">
        <v>18</v>
      </c>
      <c r="G974" s="34" t="s">
        <v>32</v>
      </c>
      <c r="H974" s="34">
        <v>40.039659999999898</v>
      </c>
      <c r="I974" s="2">
        <v>-110.10306</v>
      </c>
      <c r="J974" s="35">
        <v>4103</v>
      </c>
      <c r="K974" s="34">
        <v>365</v>
      </c>
      <c r="L974" s="34">
        <v>730</v>
      </c>
      <c r="M974" s="34">
        <v>1095</v>
      </c>
      <c r="N974" s="34">
        <v>1460</v>
      </c>
      <c r="O974" s="34">
        <v>1825</v>
      </c>
      <c r="P974" s="34">
        <v>2190</v>
      </c>
      <c r="Q974" s="48">
        <v>2.3290384453705478E-4</v>
      </c>
      <c r="R974" s="14">
        <v>3768.618581119707</v>
      </c>
      <c r="S974" s="14">
        <v>3461.4881818086064</v>
      </c>
      <c r="T974" s="14">
        <v>3179.3879308530795</v>
      </c>
      <c r="U974" s="14">
        <v>2920.2779509628695</v>
      </c>
      <c r="V974" s="14">
        <v>2682.2846083433715</v>
      </c>
      <c r="W974" s="12">
        <v>2463.6869643807522</v>
      </c>
      <c r="X974" s="88">
        <f t="shared" si="106"/>
        <v>6.0500540319999994</v>
      </c>
      <c r="Y974" s="88">
        <f t="shared" si="113"/>
        <v>5.5569939170785769</v>
      </c>
      <c r="Z974" s="88">
        <f t="shared" si="114"/>
        <v>5.1041166295567892</v>
      </c>
      <c r="AA974" s="59">
        <f t="shared" si="109"/>
        <v>4.6881473971118233</v>
      </c>
      <c r="AB974" s="59">
        <f t="shared" si="110"/>
        <v>4.3060783309245929</v>
      </c>
      <c r="AC974" s="59">
        <f t="shared" si="111"/>
        <v>3.9551466755250684</v>
      </c>
      <c r="AD974" s="59">
        <f t="shared" si="112"/>
        <v>3.6328148312058519</v>
      </c>
    </row>
    <row r="975" spans="1:30" x14ac:dyDescent="0.25">
      <c r="A975" s="30" t="s">
        <v>870</v>
      </c>
      <c r="B975" s="47">
        <v>40184</v>
      </c>
      <c r="C975" s="35">
        <v>4301350185</v>
      </c>
      <c r="D975" s="34">
        <v>322</v>
      </c>
      <c r="E975" s="32">
        <v>4127</v>
      </c>
      <c r="F975" s="34" t="s">
        <v>18</v>
      </c>
      <c r="G975" s="34" t="s">
        <v>32</v>
      </c>
      <c r="H975" s="34">
        <v>40.110810000000001</v>
      </c>
      <c r="I975" s="2">
        <v>-110.14001</v>
      </c>
      <c r="J975" s="35">
        <v>4127</v>
      </c>
      <c r="K975" s="34">
        <v>365</v>
      </c>
      <c r="L975" s="34">
        <v>730</v>
      </c>
      <c r="M975" s="34">
        <v>1095</v>
      </c>
      <c r="N975" s="34">
        <v>1460</v>
      </c>
      <c r="O975" s="34">
        <v>1825</v>
      </c>
      <c r="P975" s="34">
        <v>2190</v>
      </c>
      <c r="Q975" s="48">
        <v>2.3290384453705478E-4</v>
      </c>
      <c r="R975" s="14">
        <v>3790.6626576361273</v>
      </c>
      <c r="S975" s="14">
        <v>3481.7357363695151</v>
      </c>
      <c r="T975" s="14">
        <v>3197.9853742702066</v>
      </c>
      <c r="U975" s="14">
        <v>2937.3597620335759</v>
      </c>
      <c r="V975" s="14">
        <v>2697.9743062717753</v>
      </c>
      <c r="W975" s="12">
        <v>2478.0980019496378</v>
      </c>
      <c r="X975" s="88">
        <f t="shared" si="106"/>
        <v>6.0854430879999999</v>
      </c>
      <c r="Y975" s="88">
        <f t="shared" si="113"/>
        <v>5.5894988778414056</v>
      </c>
      <c r="Z975" s="88">
        <f t="shared" si="114"/>
        <v>5.1339725396492497</v>
      </c>
      <c r="AA975" s="59">
        <f t="shared" si="109"/>
        <v>4.7155701457178871</v>
      </c>
      <c r="AB975" s="59">
        <f t="shared" si="110"/>
        <v>4.3312662129480373</v>
      </c>
      <c r="AC975" s="59">
        <f t="shared" si="111"/>
        <v>3.9782818254672083</v>
      </c>
      <c r="AD975" s="59">
        <f t="shared" si="112"/>
        <v>3.6540645401868268</v>
      </c>
    </row>
    <row r="976" spans="1:30" x14ac:dyDescent="0.25">
      <c r="A976" s="30" t="s">
        <v>40</v>
      </c>
      <c r="B976" s="47">
        <v>23756</v>
      </c>
      <c r="C976" s="35">
        <v>4301315795</v>
      </c>
      <c r="D976" s="34">
        <v>344</v>
      </c>
      <c r="E976" s="32">
        <v>4146</v>
      </c>
      <c r="F976" s="34" t="s">
        <v>18</v>
      </c>
      <c r="G976" s="34" t="s">
        <v>32</v>
      </c>
      <c r="H976" s="34">
        <v>40.04712</v>
      </c>
      <c r="I976" s="2">
        <v>-110.08897</v>
      </c>
      <c r="J976" s="35">
        <v>4146</v>
      </c>
      <c r="K976" s="34">
        <v>365</v>
      </c>
      <c r="L976" s="34">
        <v>730</v>
      </c>
      <c r="M976" s="34">
        <v>1095</v>
      </c>
      <c r="N976" s="34">
        <v>1460</v>
      </c>
      <c r="O976" s="34">
        <v>1825</v>
      </c>
      <c r="P976" s="34">
        <v>2190</v>
      </c>
      <c r="Q976" s="48">
        <v>2.3290384453705478E-4</v>
      </c>
      <c r="R976" s="14">
        <v>3808.1142182116268</v>
      </c>
      <c r="S976" s="14">
        <v>3497.7650503969007</v>
      </c>
      <c r="T976" s="14">
        <v>3212.7083503087661</v>
      </c>
      <c r="U976" s="14">
        <v>2950.8828624645521</v>
      </c>
      <c r="V976" s="14">
        <v>2710.3953171317617</v>
      </c>
      <c r="W976" s="12">
        <v>2489.5067400250059</v>
      </c>
      <c r="X976" s="88">
        <f t="shared" si="106"/>
        <v>6.1134594240000002</v>
      </c>
      <c r="Y976" s="88">
        <f t="shared" si="113"/>
        <v>5.6152319717786447</v>
      </c>
      <c r="Z976" s="88">
        <f t="shared" si="114"/>
        <v>5.1576084684724472</v>
      </c>
      <c r="AA976" s="59">
        <f t="shared" si="109"/>
        <v>4.7372798216976886</v>
      </c>
      <c r="AB976" s="59">
        <f t="shared" si="110"/>
        <v>4.3512066195499299</v>
      </c>
      <c r="AC976" s="59">
        <f t="shared" si="111"/>
        <v>3.9965971525047363</v>
      </c>
      <c r="AD976" s="59">
        <f t="shared" si="112"/>
        <v>3.670887226463432</v>
      </c>
    </row>
    <row r="977" spans="1:30" x14ac:dyDescent="0.25">
      <c r="A977" s="30" t="s">
        <v>118</v>
      </c>
      <c r="B977" s="47">
        <v>30124</v>
      </c>
      <c r="C977" s="35">
        <v>4301330638</v>
      </c>
      <c r="D977" s="34">
        <v>349</v>
      </c>
      <c r="E977" s="32">
        <v>4163</v>
      </c>
      <c r="F977" s="34" t="s">
        <v>18</v>
      </c>
      <c r="G977" s="34" t="s">
        <v>32</v>
      </c>
      <c r="H977" s="34">
        <v>40.061239999999898</v>
      </c>
      <c r="I977" s="2">
        <v>-110.11663</v>
      </c>
      <c r="J977" s="35">
        <v>4163</v>
      </c>
      <c r="K977" s="34">
        <v>365</v>
      </c>
      <c r="L977" s="34">
        <v>730</v>
      </c>
      <c r="M977" s="34">
        <v>1095</v>
      </c>
      <c r="N977" s="34">
        <v>1460</v>
      </c>
      <c r="O977" s="34">
        <v>1825</v>
      </c>
      <c r="P977" s="34">
        <v>2190</v>
      </c>
      <c r="Q977" s="48">
        <v>2.3290384453705478E-4</v>
      </c>
      <c r="R977" s="14">
        <v>3823.7287724107578</v>
      </c>
      <c r="S977" s="14">
        <v>3512.1070682108771</v>
      </c>
      <c r="T977" s="14">
        <v>3225.881539395898</v>
      </c>
      <c r="U977" s="14">
        <v>2962.9824786396357</v>
      </c>
      <c r="V977" s="14">
        <v>2721.508853164381</v>
      </c>
      <c r="W977" s="12">
        <v>2499.7145583029665</v>
      </c>
      <c r="X977" s="88">
        <f t="shared" si="106"/>
        <v>6.1385266719999994</v>
      </c>
      <c r="Y977" s="88">
        <f t="shared" si="113"/>
        <v>5.6382563189856478</v>
      </c>
      <c r="Z977" s="88">
        <f t="shared" si="114"/>
        <v>5.1787564047879391</v>
      </c>
      <c r="AA977" s="59">
        <f t="shared" si="109"/>
        <v>4.7567042686269847</v>
      </c>
      <c r="AB977" s="59">
        <f t="shared" si="110"/>
        <v>4.3690480359832025</v>
      </c>
      <c r="AC977" s="59">
        <f t="shared" si="111"/>
        <v>4.0129845503804189</v>
      </c>
      <c r="AD977" s="59">
        <f t="shared" si="112"/>
        <v>3.6859391036582894</v>
      </c>
    </row>
    <row r="978" spans="1:30" x14ac:dyDescent="0.25">
      <c r="A978" s="30" t="s">
        <v>1340</v>
      </c>
      <c r="B978" s="47">
        <v>40781</v>
      </c>
      <c r="C978" s="35">
        <v>4301350539</v>
      </c>
      <c r="D978" s="34">
        <v>311</v>
      </c>
      <c r="E978" s="32">
        <v>4178</v>
      </c>
      <c r="F978" s="34" t="s">
        <v>18</v>
      </c>
      <c r="G978" s="34" t="s">
        <v>32</v>
      </c>
      <c r="H978" s="34">
        <v>40.03978</v>
      </c>
      <c r="I978" s="2">
        <v>-110.10772</v>
      </c>
      <c r="J978" s="35">
        <v>4178</v>
      </c>
      <c r="K978" s="34">
        <v>365</v>
      </c>
      <c r="L978" s="34">
        <v>730</v>
      </c>
      <c r="M978" s="34">
        <v>1095</v>
      </c>
      <c r="N978" s="34">
        <v>1460</v>
      </c>
      <c r="O978" s="34">
        <v>1825</v>
      </c>
      <c r="P978" s="34">
        <v>2190</v>
      </c>
      <c r="Q978" s="48">
        <v>2.3290384453705478E-4</v>
      </c>
      <c r="R978" s="14">
        <v>3837.5063202335205</v>
      </c>
      <c r="S978" s="14">
        <v>3524.7617898114449</v>
      </c>
      <c r="T978" s="14">
        <v>3237.5049415316025</v>
      </c>
      <c r="U978" s="14">
        <v>2973.6586105588271</v>
      </c>
      <c r="V978" s="14">
        <v>2731.3149143696332</v>
      </c>
      <c r="W978" s="12">
        <v>2508.7214567835199</v>
      </c>
      <c r="X978" s="88">
        <f t="shared" si="106"/>
        <v>6.160644832</v>
      </c>
      <c r="Y978" s="88">
        <f t="shared" si="113"/>
        <v>5.6585719194624158</v>
      </c>
      <c r="Z978" s="88">
        <f t="shared" si="114"/>
        <v>5.197416348595727</v>
      </c>
      <c r="AA978" s="59">
        <f t="shared" si="109"/>
        <v>4.7738434865057755</v>
      </c>
      <c r="AB978" s="59">
        <f t="shared" si="110"/>
        <v>4.3847904622478548</v>
      </c>
      <c r="AC978" s="59">
        <f t="shared" si="111"/>
        <v>4.027444019094256</v>
      </c>
      <c r="AD978" s="59">
        <f t="shared" si="112"/>
        <v>3.6992201717713984</v>
      </c>
    </row>
    <row r="979" spans="1:30" x14ac:dyDescent="0.25">
      <c r="A979" s="30" t="s">
        <v>1242</v>
      </c>
      <c r="B979" s="47">
        <v>40639</v>
      </c>
      <c r="C979" s="35">
        <v>4301350217</v>
      </c>
      <c r="D979" s="34">
        <v>366</v>
      </c>
      <c r="E979" s="32">
        <v>4190</v>
      </c>
      <c r="F979" s="34" t="s">
        <v>18</v>
      </c>
      <c r="G979" s="34" t="s">
        <v>32</v>
      </c>
      <c r="H979" s="34">
        <v>40.0833599999999</v>
      </c>
      <c r="I979" s="2">
        <v>-110.074839999999</v>
      </c>
      <c r="J979" s="35">
        <v>4190</v>
      </c>
      <c r="K979" s="34">
        <v>365</v>
      </c>
      <c r="L979" s="34">
        <v>730</v>
      </c>
      <c r="M979" s="34">
        <v>1095</v>
      </c>
      <c r="N979" s="34">
        <v>1460</v>
      </c>
      <c r="O979" s="34">
        <v>1825</v>
      </c>
      <c r="P979" s="34">
        <v>2190</v>
      </c>
      <c r="Q979" s="48">
        <v>2.3290384453705478E-4</v>
      </c>
      <c r="R979" s="14">
        <v>3848.5283584917311</v>
      </c>
      <c r="S979" s="14">
        <v>3534.8855670918992</v>
      </c>
      <c r="T979" s="14">
        <v>3246.8036632401663</v>
      </c>
      <c r="U979" s="14">
        <v>2982.1995160941806</v>
      </c>
      <c r="V979" s="14">
        <v>2739.1597633338351</v>
      </c>
      <c r="W979" s="12">
        <v>2515.9269755679629</v>
      </c>
      <c r="X979" s="88">
        <f t="shared" si="106"/>
        <v>6.1783393599999998</v>
      </c>
      <c r="Y979" s="88">
        <f t="shared" si="113"/>
        <v>5.674824399843831</v>
      </c>
      <c r="Z979" s="88">
        <f t="shared" si="114"/>
        <v>5.2123443036419577</v>
      </c>
      <c r="AA979" s="59">
        <f t="shared" si="109"/>
        <v>4.7875548608088074</v>
      </c>
      <c r="AB979" s="59">
        <f t="shared" si="110"/>
        <v>4.3973844032595775</v>
      </c>
      <c r="AC979" s="59">
        <f t="shared" si="111"/>
        <v>4.0390115940653262</v>
      </c>
      <c r="AD979" s="59">
        <f t="shared" si="112"/>
        <v>3.7098450262618861</v>
      </c>
    </row>
    <row r="980" spans="1:30" x14ac:dyDescent="0.25">
      <c r="A980" s="30" t="s">
        <v>1503</v>
      </c>
      <c r="B980" s="47">
        <v>41000</v>
      </c>
      <c r="C980" s="35">
        <v>4304751999</v>
      </c>
      <c r="D980" s="34">
        <v>269</v>
      </c>
      <c r="E980" s="32">
        <v>4192</v>
      </c>
      <c r="F980" s="34" t="s">
        <v>18</v>
      </c>
      <c r="G980" s="34" t="s">
        <v>19</v>
      </c>
      <c r="H980" s="34">
        <v>40.140079999999898</v>
      </c>
      <c r="I980" s="2">
        <v>-109.81944</v>
      </c>
      <c r="J980" s="35">
        <v>4192</v>
      </c>
      <c r="K980" s="34">
        <v>365</v>
      </c>
      <c r="L980" s="34">
        <v>730</v>
      </c>
      <c r="M980" s="34">
        <v>1095</v>
      </c>
      <c r="N980" s="34">
        <v>1460</v>
      </c>
      <c r="O980" s="34">
        <v>1825</v>
      </c>
      <c r="P980" s="34">
        <v>2190</v>
      </c>
      <c r="Q980" s="48">
        <v>2.3290384453705478E-4</v>
      </c>
      <c r="R980" s="14">
        <v>3850.3653648680993</v>
      </c>
      <c r="S980" s="14">
        <v>3536.5728633053081</v>
      </c>
      <c r="T980" s="14">
        <v>3248.3534501915938</v>
      </c>
      <c r="U980" s="14">
        <v>2983.6230003500727</v>
      </c>
      <c r="V980" s="14">
        <v>2740.4672381612022</v>
      </c>
      <c r="W980" s="12">
        <v>2517.12789536537</v>
      </c>
      <c r="X980" s="88">
        <f t="shared" si="106"/>
        <v>6.1812884480000001</v>
      </c>
      <c r="Y980" s="88">
        <f t="shared" si="113"/>
        <v>5.6775331465740662</v>
      </c>
      <c r="Z980" s="88">
        <f t="shared" si="114"/>
        <v>5.2148322961496625</v>
      </c>
      <c r="AA980" s="59">
        <f t="shared" si="109"/>
        <v>4.7898400898593136</v>
      </c>
      <c r="AB980" s="59">
        <f t="shared" si="110"/>
        <v>4.3994833934281976</v>
      </c>
      <c r="AC980" s="59">
        <f t="shared" si="111"/>
        <v>4.0409395232271716</v>
      </c>
      <c r="AD980" s="59">
        <f t="shared" si="112"/>
        <v>3.7116158353436339</v>
      </c>
    </row>
    <row r="981" spans="1:30" x14ac:dyDescent="0.25">
      <c r="A981" s="30" t="s">
        <v>589</v>
      </c>
      <c r="B981" s="47">
        <v>39300</v>
      </c>
      <c r="C981" s="35">
        <v>4301333144</v>
      </c>
      <c r="D981" s="34">
        <v>366</v>
      </c>
      <c r="E981" s="32">
        <v>4194</v>
      </c>
      <c r="F981" s="34" t="s">
        <v>18</v>
      </c>
      <c r="G981" s="34" t="s">
        <v>32</v>
      </c>
      <c r="H981" s="34">
        <v>40.013849999999898</v>
      </c>
      <c r="I981" s="2">
        <v>-110.12644</v>
      </c>
      <c r="J981" s="35">
        <v>4194</v>
      </c>
      <c r="K981" s="34">
        <v>365</v>
      </c>
      <c r="L981" s="34">
        <v>730</v>
      </c>
      <c r="M981" s="34">
        <v>1095</v>
      </c>
      <c r="N981" s="34">
        <v>1460</v>
      </c>
      <c r="O981" s="34">
        <v>1825</v>
      </c>
      <c r="P981" s="34">
        <v>2190</v>
      </c>
      <c r="Q981" s="48">
        <v>2.3290384453705478E-4</v>
      </c>
      <c r="R981" s="14">
        <v>3852.2023712444675</v>
      </c>
      <c r="S981" s="14">
        <v>3538.260159518717</v>
      </c>
      <c r="T981" s="14">
        <v>3249.9032371430208</v>
      </c>
      <c r="U981" s="14">
        <v>2985.0464846059649</v>
      </c>
      <c r="V981" s="14">
        <v>2741.7747129885693</v>
      </c>
      <c r="W981" s="12">
        <v>2518.3288151627771</v>
      </c>
      <c r="X981" s="88">
        <f t="shared" si="106"/>
        <v>6.1842375359999995</v>
      </c>
      <c r="Y981" s="88">
        <f t="shared" si="113"/>
        <v>5.6802418933043022</v>
      </c>
      <c r="Z981" s="88">
        <f t="shared" si="114"/>
        <v>5.2173202886573673</v>
      </c>
      <c r="AA981" s="59">
        <f t="shared" si="109"/>
        <v>4.7921253189098181</v>
      </c>
      <c r="AB981" s="59">
        <f t="shared" si="110"/>
        <v>4.4015823835968177</v>
      </c>
      <c r="AC981" s="59">
        <f t="shared" si="111"/>
        <v>4.0428674523890171</v>
      </c>
      <c r="AD981" s="59">
        <f t="shared" si="112"/>
        <v>3.7133866444253818</v>
      </c>
    </row>
    <row r="982" spans="1:30" x14ac:dyDescent="0.25">
      <c r="A982" s="30" t="s">
        <v>1199</v>
      </c>
      <c r="B982" s="47">
        <v>40590</v>
      </c>
      <c r="C982" s="35">
        <v>4301350219</v>
      </c>
      <c r="D982" s="34">
        <v>348</v>
      </c>
      <c r="E982" s="32">
        <v>4195</v>
      </c>
      <c r="F982" s="34" t="s">
        <v>18</v>
      </c>
      <c r="G982" s="34" t="s">
        <v>32</v>
      </c>
      <c r="H982" s="34">
        <v>40.0837</v>
      </c>
      <c r="I982" s="2">
        <v>-110.10321</v>
      </c>
      <c r="J982" s="35">
        <v>4195</v>
      </c>
      <c r="K982" s="34">
        <v>365</v>
      </c>
      <c r="L982" s="34">
        <v>730</v>
      </c>
      <c r="M982" s="34">
        <v>1095</v>
      </c>
      <c r="N982" s="34">
        <v>1460</v>
      </c>
      <c r="O982" s="34">
        <v>1825</v>
      </c>
      <c r="P982" s="34">
        <v>2190</v>
      </c>
      <c r="Q982" s="48">
        <v>2.3290384453705478E-4</v>
      </c>
      <c r="R982" s="14">
        <v>3853.1208744326518</v>
      </c>
      <c r="S982" s="14">
        <v>3539.1038076254217</v>
      </c>
      <c r="T982" s="14">
        <v>3250.6781306187345</v>
      </c>
      <c r="U982" s="14">
        <v>2985.7582267339112</v>
      </c>
      <c r="V982" s="14">
        <v>2742.4284504022526</v>
      </c>
      <c r="W982" s="12">
        <v>2518.9292750614809</v>
      </c>
      <c r="X982" s="88">
        <f t="shared" si="106"/>
        <v>6.1857120800000001</v>
      </c>
      <c r="Y982" s="88">
        <f t="shared" si="113"/>
        <v>5.6815962666694197</v>
      </c>
      <c r="Z982" s="88">
        <f t="shared" si="114"/>
        <v>5.2185642849112197</v>
      </c>
      <c r="AA982" s="59">
        <f t="shared" si="109"/>
        <v>4.7932679334350707</v>
      </c>
      <c r="AB982" s="59">
        <f t="shared" si="110"/>
        <v>4.4026318786811283</v>
      </c>
      <c r="AC982" s="59">
        <f t="shared" si="111"/>
        <v>4.0438314169699385</v>
      </c>
      <c r="AD982" s="59">
        <f t="shared" si="112"/>
        <v>3.7142720489662562</v>
      </c>
    </row>
    <row r="983" spans="1:30" x14ac:dyDescent="0.25">
      <c r="A983" s="30" t="s">
        <v>245</v>
      </c>
      <c r="B983" s="47">
        <v>33717</v>
      </c>
      <c r="C983" s="35">
        <v>4301331341</v>
      </c>
      <c r="D983" s="34">
        <v>364</v>
      </c>
      <c r="E983" s="32">
        <v>4198</v>
      </c>
      <c r="F983" s="34" t="s">
        <v>18</v>
      </c>
      <c r="G983" s="34" t="s">
        <v>32</v>
      </c>
      <c r="H983" s="34">
        <v>40.326990000000002</v>
      </c>
      <c r="I983" s="2">
        <v>-110.03192</v>
      </c>
      <c r="J983" s="35">
        <v>4198</v>
      </c>
      <c r="K983" s="34">
        <v>365</v>
      </c>
      <c r="L983" s="34">
        <v>730</v>
      </c>
      <c r="M983" s="34">
        <v>1095</v>
      </c>
      <c r="N983" s="34">
        <v>1460</v>
      </c>
      <c r="O983" s="34">
        <v>1825</v>
      </c>
      <c r="P983" s="34">
        <v>2190</v>
      </c>
      <c r="Q983" s="48">
        <v>2.3290384453705478E-4</v>
      </c>
      <c r="R983" s="14">
        <v>3855.8763839972044</v>
      </c>
      <c r="S983" s="14">
        <v>3541.6347519455353</v>
      </c>
      <c r="T983" s="14">
        <v>3253.0028110458757</v>
      </c>
      <c r="U983" s="14">
        <v>2987.8934531177492</v>
      </c>
      <c r="V983" s="14">
        <v>2744.3896626433034</v>
      </c>
      <c r="W983" s="12">
        <v>2520.7306547575913</v>
      </c>
      <c r="X983" s="88">
        <f t="shared" si="106"/>
        <v>6.190135712</v>
      </c>
      <c r="Y983" s="88">
        <f t="shared" si="113"/>
        <v>5.6856593867647733</v>
      </c>
      <c r="Z983" s="88">
        <f t="shared" si="114"/>
        <v>5.2222962736727769</v>
      </c>
      <c r="AA983" s="59">
        <f t="shared" si="109"/>
        <v>4.7966957770108296</v>
      </c>
      <c r="AB983" s="59">
        <f t="shared" si="110"/>
        <v>4.405780363934058</v>
      </c>
      <c r="AC983" s="59">
        <f t="shared" si="111"/>
        <v>4.0467233107127072</v>
      </c>
      <c r="AD983" s="59">
        <f t="shared" si="112"/>
        <v>3.7169282625888775</v>
      </c>
    </row>
    <row r="984" spans="1:30" x14ac:dyDescent="0.25">
      <c r="A984" s="30" t="s">
        <v>835</v>
      </c>
      <c r="B984" s="47">
        <v>40080</v>
      </c>
      <c r="C984" s="35">
        <v>4301350019</v>
      </c>
      <c r="D984" s="34">
        <v>360</v>
      </c>
      <c r="E984" s="32">
        <v>4198</v>
      </c>
      <c r="F984" s="34" t="s">
        <v>18</v>
      </c>
      <c r="G984" s="34" t="s">
        <v>32</v>
      </c>
      <c r="H984" s="34">
        <v>40.125799999999899</v>
      </c>
      <c r="I984" s="2">
        <v>-110.01788000000001</v>
      </c>
      <c r="J984" s="35">
        <v>4198</v>
      </c>
      <c r="K984" s="34">
        <v>365</v>
      </c>
      <c r="L984" s="34">
        <v>730</v>
      </c>
      <c r="M984" s="34">
        <v>1095</v>
      </c>
      <c r="N984" s="34">
        <v>1460</v>
      </c>
      <c r="O984" s="34">
        <v>1825</v>
      </c>
      <c r="P984" s="34">
        <v>2190</v>
      </c>
      <c r="Q984" s="48">
        <v>2.3290384453705478E-4</v>
      </c>
      <c r="R984" s="14">
        <v>3855.8763839972044</v>
      </c>
      <c r="S984" s="14">
        <v>3541.6347519455353</v>
      </c>
      <c r="T984" s="14">
        <v>3253.0028110458757</v>
      </c>
      <c r="U984" s="14">
        <v>2987.8934531177492</v>
      </c>
      <c r="V984" s="14">
        <v>2744.3896626433034</v>
      </c>
      <c r="W984" s="12">
        <v>2520.7306547575913</v>
      </c>
      <c r="X984" s="88">
        <f t="shared" si="106"/>
        <v>6.190135712</v>
      </c>
      <c r="Y984" s="88">
        <f t="shared" si="113"/>
        <v>5.6856593867647733</v>
      </c>
      <c r="Z984" s="88">
        <f t="shared" si="114"/>
        <v>5.2222962736727769</v>
      </c>
      <c r="AA984" s="59">
        <f t="shared" si="109"/>
        <v>4.7966957770108296</v>
      </c>
      <c r="AB984" s="59">
        <f t="shared" si="110"/>
        <v>4.405780363934058</v>
      </c>
      <c r="AC984" s="59">
        <f t="shared" si="111"/>
        <v>4.0467233107127072</v>
      </c>
      <c r="AD984" s="59">
        <f t="shared" si="112"/>
        <v>3.7169282625888775</v>
      </c>
    </row>
    <row r="985" spans="1:30" x14ac:dyDescent="0.25">
      <c r="A985" s="30" t="s">
        <v>953</v>
      </c>
      <c r="B985" s="47">
        <v>40316</v>
      </c>
      <c r="C985" s="35">
        <v>4301350113</v>
      </c>
      <c r="D985" s="34">
        <v>347</v>
      </c>
      <c r="E985" s="32">
        <v>4209</v>
      </c>
      <c r="F985" s="34" t="s">
        <v>18</v>
      </c>
      <c r="G985" s="34" t="s">
        <v>32</v>
      </c>
      <c r="H985" s="34">
        <v>40.069029999999898</v>
      </c>
      <c r="I985" s="2">
        <v>-110.07422</v>
      </c>
      <c r="J985" s="35">
        <v>4209</v>
      </c>
      <c r="K985" s="34">
        <v>365</v>
      </c>
      <c r="L985" s="34">
        <v>730</v>
      </c>
      <c r="M985" s="34">
        <v>1095</v>
      </c>
      <c r="N985" s="34">
        <v>1460</v>
      </c>
      <c r="O985" s="34">
        <v>1825</v>
      </c>
      <c r="P985" s="34">
        <v>2190</v>
      </c>
      <c r="Q985" s="48">
        <v>2.3290384453705478E-4</v>
      </c>
      <c r="R985" s="14">
        <v>3865.9799190672302</v>
      </c>
      <c r="S985" s="14">
        <v>3550.9148811192849</v>
      </c>
      <c r="T985" s="14">
        <v>3261.5266392787257</v>
      </c>
      <c r="U985" s="14">
        <v>2995.7226165251564</v>
      </c>
      <c r="V985" s="14">
        <v>2751.5807741938215</v>
      </c>
      <c r="W985" s="12">
        <v>2527.3357136433306</v>
      </c>
      <c r="X985" s="88">
        <f t="shared" si="106"/>
        <v>6.2063556960000001</v>
      </c>
      <c r="Y985" s="88">
        <f t="shared" si="113"/>
        <v>5.7005574937810692</v>
      </c>
      <c r="Z985" s="88">
        <f t="shared" si="114"/>
        <v>5.2359802324651543</v>
      </c>
      <c r="AA985" s="59">
        <f t="shared" si="109"/>
        <v>4.8092645367886089</v>
      </c>
      <c r="AB985" s="59">
        <f t="shared" si="110"/>
        <v>4.4173248098614701</v>
      </c>
      <c r="AC985" s="59">
        <f t="shared" si="111"/>
        <v>4.0573269211028542</v>
      </c>
      <c r="AD985" s="59">
        <f t="shared" si="112"/>
        <v>3.7266677125384913</v>
      </c>
    </row>
    <row r="986" spans="1:30" x14ac:dyDescent="0.25">
      <c r="A986" s="30" t="s">
        <v>204</v>
      </c>
      <c r="B986" s="47">
        <v>31876</v>
      </c>
      <c r="C986" s="35">
        <v>4301331184</v>
      </c>
      <c r="D986" s="34">
        <v>338</v>
      </c>
      <c r="E986" s="32">
        <v>4221</v>
      </c>
      <c r="F986" s="34" t="s">
        <v>18</v>
      </c>
      <c r="G986" s="34" t="s">
        <v>32</v>
      </c>
      <c r="H986" s="34">
        <v>40.362549999999899</v>
      </c>
      <c r="I986" s="2">
        <v>-110.09733</v>
      </c>
      <c r="J986" s="35">
        <v>4221</v>
      </c>
      <c r="K986" s="34">
        <v>365</v>
      </c>
      <c r="L986" s="34">
        <v>730</v>
      </c>
      <c r="M986" s="34">
        <v>1095</v>
      </c>
      <c r="N986" s="34">
        <v>1460</v>
      </c>
      <c r="O986" s="34">
        <v>1825</v>
      </c>
      <c r="P986" s="34">
        <v>2190</v>
      </c>
      <c r="Q986" s="48">
        <v>2.3290384453705478E-4</v>
      </c>
      <c r="R986" s="14">
        <v>3877.0019573254403</v>
      </c>
      <c r="S986" s="14">
        <v>3561.0386583997388</v>
      </c>
      <c r="T986" s="14">
        <v>3270.8253609872895</v>
      </c>
      <c r="U986" s="14">
        <v>3004.2635220605098</v>
      </c>
      <c r="V986" s="14">
        <v>2759.4256231580234</v>
      </c>
      <c r="W986" s="12">
        <v>2534.5412324277736</v>
      </c>
      <c r="X986" s="88">
        <f t="shared" si="106"/>
        <v>6.224050224</v>
      </c>
      <c r="Y986" s="88">
        <f t="shared" si="113"/>
        <v>5.7168099741624836</v>
      </c>
      <c r="Z986" s="88">
        <f t="shared" si="114"/>
        <v>5.2509081875113841</v>
      </c>
      <c r="AA986" s="59">
        <f t="shared" si="109"/>
        <v>4.8229759110916417</v>
      </c>
      <c r="AB986" s="59">
        <f t="shared" si="110"/>
        <v>4.4299187508731919</v>
      </c>
      <c r="AC986" s="59">
        <f t="shared" si="111"/>
        <v>4.0688944960739244</v>
      </c>
      <c r="AD986" s="59">
        <f t="shared" si="112"/>
        <v>3.7372925670289789</v>
      </c>
    </row>
    <row r="987" spans="1:30" x14ac:dyDescent="0.25">
      <c r="A987" s="30" t="s">
        <v>1615</v>
      </c>
      <c r="B987" s="47">
        <v>41165</v>
      </c>
      <c r="C987" s="35">
        <v>4301351102</v>
      </c>
      <c r="D987" s="34">
        <v>105</v>
      </c>
      <c r="E987" s="32">
        <v>4227</v>
      </c>
      <c r="F987" s="34" t="s">
        <v>18</v>
      </c>
      <c r="G987" s="34" t="s">
        <v>32</v>
      </c>
      <c r="H987" s="34">
        <v>40.047469999999898</v>
      </c>
      <c r="I987" s="2">
        <v>-110.20208</v>
      </c>
      <c r="J987" s="35">
        <v>4227</v>
      </c>
      <c r="K987" s="34">
        <v>365</v>
      </c>
      <c r="L987" s="34">
        <v>730</v>
      </c>
      <c r="M987" s="34">
        <v>1095</v>
      </c>
      <c r="N987" s="34">
        <v>1460</v>
      </c>
      <c r="O987" s="34">
        <v>1825</v>
      </c>
      <c r="P987" s="34">
        <v>2190</v>
      </c>
      <c r="Q987" s="48">
        <v>2.3290384453705478E-4</v>
      </c>
      <c r="R987" s="14">
        <v>3882.5129764545454</v>
      </c>
      <c r="S987" s="14">
        <v>3566.1005470399659</v>
      </c>
      <c r="T987" s="14">
        <v>3275.4747218415714</v>
      </c>
      <c r="U987" s="14">
        <v>3008.5339748281863</v>
      </c>
      <c r="V987" s="14">
        <v>2763.3480476401246</v>
      </c>
      <c r="W987" s="12">
        <v>2538.1439918199949</v>
      </c>
      <c r="X987" s="88">
        <f t="shared" si="106"/>
        <v>6.2328974879999999</v>
      </c>
      <c r="Y987" s="88">
        <f t="shared" si="113"/>
        <v>5.7249362143531908</v>
      </c>
      <c r="Z987" s="88">
        <f t="shared" si="114"/>
        <v>5.2583721650344994</v>
      </c>
      <c r="AA987" s="59">
        <f t="shared" si="109"/>
        <v>4.8298315982431577</v>
      </c>
      <c r="AB987" s="59">
        <f t="shared" si="110"/>
        <v>4.4362157213790532</v>
      </c>
      <c r="AC987" s="59">
        <f t="shared" si="111"/>
        <v>4.0746782835594599</v>
      </c>
      <c r="AD987" s="59">
        <f t="shared" si="112"/>
        <v>3.7426049942742226</v>
      </c>
    </row>
    <row r="988" spans="1:30" x14ac:dyDescent="0.25">
      <c r="A988" s="30" t="s">
        <v>952</v>
      </c>
      <c r="B988" s="47">
        <v>40315</v>
      </c>
      <c r="C988" s="35">
        <v>4301350245</v>
      </c>
      <c r="D988" s="34">
        <v>366</v>
      </c>
      <c r="E988" s="32">
        <v>4231</v>
      </c>
      <c r="F988" s="34" t="s">
        <v>18</v>
      </c>
      <c r="G988" s="34" t="s">
        <v>32</v>
      </c>
      <c r="H988" s="34">
        <v>40.05518</v>
      </c>
      <c r="I988" s="2">
        <v>-110.31478</v>
      </c>
      <c r="J988" s="35">
        <v>4231</v>
      </c>
      <c r="K988" s="34">
        <v>365</v>
      </c>
      <c r="L988" s="34">
        <v>730</v>
      </c>
      <c r="M988" s="34">
        <v>1095</v>
      </c>
      <c r="N988" s="34">
        <v>1460</v>
      </c>
      <c r="O988" s="34">
        <v>1825</v>
      </c>
      <c r="P988" s="34">
        <v>2190</v>
      </c>
      <c r="Q988" s="48">
        <v>2.3290384453705478E-4</v>
      </c>
      <c r="R988" s="14">
        <v>3886.1869892072823</v>
      </c>
      <c r="S988" s="14">
        <v>3569.4751394667842</v>
      </c>
      <c r="T988" s="14">
        <v>3278.5742957444259</v>
      </c>
      <c r="U988" s="14">
        <v>3011.3809433399711</v>
      </c>
      <c r="V988" s="14">
        <v>2765.9629972948587</v>
      </c>
      <c r="W988" s="12">
        <v>2540.5458314148091</v>
      </c>
      <c r="X988" s="88">
        <f t="shared" si="106"/>
        <v>6.2387956639999995</v>
      </c>
      <c r="Y988" s="88">
        <f t="shared" si="113"/>
        <v>5.7303537078136628</v>
      </c>
      <c r="Z988" s="88">
        <f t="shared" si="114"/>
        <v>5.26334815004991</v>
      </c>
      <c r="AA988" s="59">
        <f t="shared" si="109"/>
        <v>4.8344020563441683</v>
      </c>
      <c r="AB988" s="59">
        <f t="shared" si="110"/>
        <v>4.4404137017162943</v>
      </c>
      <c r="AC988" s="59">
        <f t="shared" si="111"/>
        <v>4.07853414188315</v>
      </c>
      <c r="AD988" s="59">
        <f t="shared" si="112"/>
        <v>3.7461466124377183</v>
      </c>
    </row>
    <row r="989" spans="1:30" x14ac:dyDescent="0.25">
      <c r="A989" s="30" t="s">
        <v>458</v>
      </c>
      <c r="B989" s="47">
        <v>38926</v>
      </c>
      <c r="C989" s="35">
        <v>4301332884</v>
      </c>
      <c r="D989" s="34">
        <v>363</v>
      </c>
      <c r="E989" s="32">
        <v>4250</v>
      </c>
      <c r="F989" s="34" t="s">
        <v>18</v>
      </c>
      <c r="G989" s="34" t="s">
        <v>32</v>
      </c>
      <c r="H989" s="34">
        <v>40.008090000000003</v>
      </c>
      <c r="I989" s="2">
        <v>-110.187749999999</v>
      </c>
      <c r="J989" s="35">
        <v>4250</v>
      </c>
      <c r="K989" s="34">
        <v>365</v>
      </c>
      <c r="L989" s="34">
        <v>730</v>
      </c>
      <c r="M989" s="34">
        <v>1095</v>
      </c>
      <c r="N989" s="34">
        <v>1460</v>
      </c>
      <c r="O989" s="34">
        <v>1825</v>
      </c>
      <c r="P989" s="34">
        <v>2190</v>
      </c>
      <c r="Q989" s="48">
        <v>2.3290384453705478E-4</v>
      </c>
      <c r="R989" s="14">
        <v>3903.6385497827819</v>
      </c>
      <c r="S989" s="14">
        <v>3585.5044534941699</v>
      </c>
      <c r="T989" s="14">
        <v>3293.2972717829848</v>
      </c>
      <c r="U989" s="14">
        <v>3024.9040437709468</v>
      </c>
      <c r="V989" s="14">
        <v>2778.3840081548451</v>
      </c>
      <c r="W989" s="12">
        <v>2551.9545694901772</v>
      </c>
      <c r="X989" s="88">
        <f t="shared" si="106"/>
        <v>6.2668119999999998</v>
      </c>
      <c r="Y989" s="88">
        <f t="shared" si="113"/>
        <v>5.7560868017509019</v>
      </c>
      <c r="Z989" s="88">
        <f t="shared" si="114"/>
        <v>5.2869840788731066</v>
      </c>
      <c r="AA989" s="59">
        <f t="shared" si="109"/>
        <v>4.8561117323239698</v>
      </c>
      <c r="AB989" s="59">
        <f t="shared" si="110"/>
        <v>4.460354108318187</v>
      </c>
      <c r="AC989" s="59">
        <f t="shared" si="111"/>
        <v>4.096849468920678</v>
      </c>
      <c r="AD989" s="59">
        <f t="shared" si="112"/>
        <v>3.7629692987143235</v>
      </c>
    </row>
    <row r="990" spans="1:30" x14ac:dyDescent="0.25">
      <c r="A990" s="30" t="s">
        <v>850</v>
      </c>
      <c r="B990" s="47">
        <v>40134</v>
      </c>
      <c r="C990" s="35">
        <v>4301350081</v>
      </c>
      <c r="D990" s="34">
        <v>356</v>
      </c>
      <c r="E990" s="32">
        <v>4259</v>
      </c>
      <c r="F990" s="34" t="s">
        <v>18</v>
      </c>
      <c r="G990" s="34" t="s">
        <v>32</v>
      </c>
      <c r="H990" s="34">
        <v>40.1136699999999</v>
      </c>
      <c r="I990" s="2">
        <v>-109.98505</v>
      </c>
      <c r="J990" s="35">
        <v>4259</v>
      </c>
      <c r="K990" s="34">
        <v>365</v>
      </c>
      <c r="L990" s="34">
        <v>730</v>
      </c>
      <c r="M990" s="34">
        <v>1095</v>
      </c>
      <c r="N990" s="34">
        <v>1460</v>
      </c>
      <c r="O990" s="34">
        <v>1825</v>
      </c>
      <c r="P990" s="34">
        <v>2190</v>
      </c>
      <c r="Q990" s="48">
        <v>2.3290384453705478E-4</v>
      </c>
      <c r="R990" s="14">
        <v>3911.9050784764395</v>
      </c>
      <c r="S990" s="14">
        <v>3593.0972864545101</v>
      </c>
      <c r="T990" s="14">
        <v>3300.2713130644079</v>
      </c>
      <c r="U990" s="14">
        <v>3031.3097229224618</v>
      </c>
      <c r="V990" s="14">
        <v>2784.2676448779962</v>
      </c>
      <c r="W990" s="12">
        <v>2557.3587085785093</v>
      </c>
      <c r="X990" s="88">
        <f t="shared" si="106"/>
        <v>6.2800828959999997</v>
      </c>
      <c r="Y990" s="88">
        <f t="shared" si="113"/>
        <v>5.7682761620369627</v>
      </c>
      <c r="Z990" s="88">
        <f t="shared" si="114"/>
        <v>5.2981800451577792</v>
      </c>
      <c r="AA990" s="59">
        <f t="shared" si="109"/>
        <v>4.8663952630512437</v>
      </c>
      <c r="AB990" s="59">
        <f t="shared" si="110"/>
        <v>4.4697995640769781</v>
      </c>
      <c r="AC990" s="59">
        <f t="shared" si="111"/>
        <v>4.1055251501489796</v>
      </c>
      <c r="AD990" s="59">
        <f t="shared" si="112"/>
        <v>3.7709379395821894</v>
      </c>
    </row>
    <row r="991" spans="1:30" x14ac:dyDescent="0.25">
      <c r="A991" s="30" t="s">
        <v>687</v>
      </c>
      <c r="B991" s="47">
        <v>39610</v>
      </c>
      <c r="C991" s="35">
        <v>4301333852</v>
      </c>
      <c r="D991" s="34">
        <v>362</v>
      </c>
      <c r="E991" s="32">
        <v>4262</v>
      </c>
      <c r="F991" s="34" t="s">
        <v>18</v>
      </c>
      <c r="G991" s="34" t="s">
        <v>32</v>
      </c>
      <c r="H991" s="34">
        <v>40.0291</v>
      </c>
      <c r="I991" s="2">
        <v>-110.13203</v>
      </c>
      <c r="J991" s="35">
        <v>4262</v>
      </c>
      <c r="K991" s="34">
        <v>365</v>
      </c>
      <c r="L991" s="34">
        <v>730</v>
      </c>
      <c r="M991" s="34">
        <v>1095</v>
      </c>
      <c r="N991" s="34">
        <v>1460</v>
      </c>
      <c r="O991" s="34">
        <v>1825</v>
      </c>
      <c r="P991" s="34">
        <v>2190</v>
      </c>
      <c r="Q991" s="48">
        <v>2.3290384453705478E-4</v>
      </c>
      <c r="R991" s="14">
        <v>3914.660588040992</v>
      </c>
      <c r="S991" s="14">
        <v>3595.6282307746237</v>
      </c>
      <c r="T991" s="14">
        <v>3302.5959934915486</v>
      </c>
      <c r="U991" s="14">
        <v>3033.4449493063003</v>
      </c>
      <c r="V991" s="14">
        <v>2786.228857119047</v>
      </c>
      <c r="W991" s="12">
        <v>2559.1600882746197</v>
      </c>
      <c r="X991" s="88">
        <f t="shared" si="106"/>
        <v>6.2845065279999996</v>
      </c>
      <c r="Y991" s="88">
        <f t="shared" si="113"/>
        <v>5.7723392821323163</v>
      </c>
      <c r="Z991" s="88">
        <f t="shared" si="114"/>
        <v>5.3019120339193364</v>
      </c>
      <c r="AA991" s="59">
        <f t="shared" si="109"/>
        <v>4.8698231066270017</v>
      </c>
      <c r="AB991" s="59">
        <f t="shared" si="110"/>
        <v>4.4729480493299087</v>
      </c>
      <c r="AC991" s="59">
        <f t="shared" si="111"/>
        <v>4.1084170438917482</v>
      </c>
      <c r="AD991" s="59">
        <f t="shared" si="112"/>
        <v>3.7735941532048107</v>
      </c>
    </row>
    <row r="992" spans="1:30" x14ac:dyDescent="0.25">
      <c r="A992" s="30" t="s">
        <v>188</v>
      </c>
      <c r="B992" s="47">
        <v>31421</v>
      </c>
      <c r="C992" s="35">
        <v>4301331126</v>
      </c>
      <c r="D992" s="34">
        <v>366</v>
      </c>
      <c r="E992" s="32">
        <v>4267</v>
      </c>
      <c r="F992" s="34" t="s">
        <v>18</v>
      </c>
      <c r="G992" s="34" t="s">
        <v>32</v>
      </c>
      <c r="H992" s="34">
        <v>40.275089999999899</v>
      </c>
      <c r="I992" s="2">
        <v>-110.44038</v>
      </c>
      <c r="J992" s="35">
        <v>4267</v>
      </c>
      <c r="K992" s="34">
        <v>365</v>
      </c>
      <c r="L992" s="34">
        <v>730</v>
      </c>
      <c r="M992" s="34">
        <v>1095</v>
      </c>
      <c r="N992" s="34">
        <v>1460</v>
      </c>
      <c r="O992" s="34">
        <v>1825</v>
      </c>
      <c r="P992" s="34">
        <v>2190</v>
      </c>
      <c r="Q992" s="48">
        <v>2.3290384453705478E-4</v>
      </c>
      <c r="R992" s="14">
        <v>3919.2531039819132</v>
      </c>
      <c r="S992" s="14">
        <v>3599.8464713081462</v>
      </c>
      <c r="T992" s="14">
        <v>3306.4704608701168</v>
      </c>
      <c r="U992" s="14">
        <v>3037.0036599460304</v>
      </c>
      <c r="V992" s="14">
        <v>2789.4975441874644</v>
      </c>
      <c r="W992" s="12">
        <v>2562.1623877681377</v>
      </c>
      <c r="X992" s="88">
        <f t="shared" si="106"/>
        <v>6.2918792479999999</v>
      </c>
      <c r="Y992" s="88">
        <f t="shared" si="113"/>
        <v>5.7791111489579059</v>
      </c>
      <c r="Z992" s="88">
        <f t="shared" si="114"/>
        <v>5.3081320151885993</v>
      </c>
      <c r="AA992" s="59">
        <f t="shared" si="109"/>
        <v>4.875536179253265</v>
      </c>
      <c r="AB992" s="59">
        <f t="shared" si="110"/>
        <v>4.4781955247514595</v>
      </c>
      <c r="AC992" s="59">
        <f t="shared" si="111"/>
        <v>4.1132368667963606</v>
      </c>
      <c r="AD992" s="59">
        <f t="shared" si="112"/>
        <v>3.7780211759091809</v>
      </c>
    </row>
    <row r="993" spans="1:30" x14ac:dyDescent="0.25">
      <c r="A993" s="30" t="s">
        <v>802</v>
      </c>
      <c r="B993" s="47">
        <v>39994</v>
      </c>
      <c r="C993" s="35">
        <v>4301333063</v>
      </c>
      <c r="D993" s="34">
        <v>366</v>
      </c>
      <c r="E993" s="32">
        <v>4274</v>
      </c>
      <c r="F993" s="34" t="s">
        <v>18</v>
      </c>
      <c r="G993" s="34" t="s">
        <v>32</v>
      </c>
      <c r="H993" s="34">
        <v>40.021430000000002</v>
      </c>
      <c r="I993" s="2">
        <v>-110.16005</v>
      </c>
      <c r="J993" s="35">
        <v>4274</v>
      </c>
      <c r="K993" s="34">
        <v>365</v>
      </c>
      <c r="L993" s="34">
        <v>730</v>
      </c>
      <c r="M993" s="34">
        <v>1095</v>
      </c>
      <c r="N993" s="34">
        <v>1460</v>
      </c>
      <c r="O993" s="34">
        <v>1825</v>
      </c>
      <c r="P993" s="34">
        <v>2190</v>
      </c>
      <c r="Q993" s="48">
        <v>2.3290384453705478E-4</v>
      </c>
      <c r="R993" s="14">
        <v>3925.6826262992022</v>
      </c>
      <c r="S993" s="14">
        <v>3605.752008055078</v>
      </c>
      <c r="T993" s="14">
        <v>3311.8947152001124</v>
      </c>
      <c r="U993" s="14">
        <v>3041.9858548416532</v>
      </c>
      <c r="V993" s="14">
        <v>2794.0737060832489</v>
      </c>
      <c r="W993" s="12">
        <v>2566.3656070590628</v>
      </c>
      <c r="X993" s="88">
        <f t="shared" si="106"/>
        <v>6.3022010559999995</v>
      </c>
      <c r="Y993" s="88">
        <f t="shared" si="113"/>
        <v>5.7885917625137306</v>
      </c>
      <c r="Z993" s="88">
        <f t="shared" si="114"/>
        <v>5.3168399889655671</v>
      </c>
      <c r="AA993" s="59">
        <f t="shared" si="109"/>
        <v>4.8835344809300345</v>
      </c>
      <c r="AB993" s="59">
        <f t="shared" si="110"/>
        <v>4.4855419903416305</v>
      </c>
      <c r="AC993" s="59">
        <f t="shared" si="111"/>
        <v>4.1199846188628184</v>
      </c>
      <c r="AD993" s="59">
        <f t="shared" si="112"/>
        <v>3.7842190076952984</v>
      </c>
    </row>
    <row r="994" spans="1:30" x14ac:dyDescent="0.25">
      <c r="A994" s="30" t="s">
        <v>956</v>
      </c>
      <c r="B994" s="47">
        <v>40322</v>
      </c>
      <c r="C994" s="35">
        <v>4301350114</v>
      </c>
      <c r="D994" s="34">
        <v>341</v>
      </c>
      <c r="E994" s="32">
        <v>4277</v>
      </c>
      <c r="F994" s="34" t="s">
        <v>18</v>
      </c>
      <c r="G994" s="34" t="s">
        <v>32</v>
      </c>
      <c r="H994" s="34">
        <v>40.069409999999898</v>
      </c>
      <c r="I994" s="2">
        <v>-110.06592000000001</v>
      </c>
      <c r="J994" s="35">
        <v>4277</v>
      </c>
      <c r="K994" s="34">
        <v>365</v>
      </c>
      <c r="L994" s="34">
        <v>730</v>
      </c>
      <c r="M994" s="34">
        <v>1095</v>
      </c>
      <c r="N994" s="34">
        <v>1460</v>
      </c>
      <c r="O994" s="34">
        <v>1825</v>
      </c>
      <c r="P994" s="34">
        <v>2190</v>
      </c>
      <c r="Q994" s="48">
        <v>2.3290384453705478E-4</v>
      </c>
      <c r="R994" s="14">
        <v>3928.4381358637547</v>
      </c>
      <c r="S994" s="14">
        <v>3608.2829523751916</v>
      </c>
      <c r="T994" s="14">
        <v>3314.2193956272536</v>
      </c>
      <c r="U994" s="14">
        <v>3044.1210812254917</v>
      </c>
      <c r="V994" s="14">
        <v>2796.0349183242993</v>
      </c>
      <c r="W994" s="12">
        <v>2568.1669867551736</v>
      </c>
      <c r="X994" s="88">
        <f t="shared" si="106"/>
        <v>6.3066246879999994</v>
      </c>
      <c r="Y994" s="88">
        <f t="shared" si="113"/>
        <v>5.7926548826090842</v>
      </c>
      <c r="Z994" s="88">
        <f t="shared" si="114"/>
        <v>5.3205719777271243</v>
      </c>
      <c r="AA994" s="59">
        <f t="shared" si="109"/>
        <v>4.8869623245057925</v>
      </c>
      <c r="AB994" s="59">
        <f t="shared" si="110"/>
        <v>4.4886904755945611</v>
      </c>
      <c r="AC994" s="59">
        <f t="shared" si="111"/>
        <v>4.1228765126055853</v>
      </c>
      <c r="AD994" s="59">
        <f t="shared" si="112"/>
        <v>3.7868752213179206</v>
      </c>
    </row>
    <row r="995" spans="1:30" x14ac:dyDescent="0.25">
      <c r="A995" s="30" t="s">
        <v>1275</v>
      </c>
      <c r="B995" s="47">
        <v>40679</v>
      </c>
      <c r="C995" s="35">
        <v>4304751322</v>
      </c>
      <c r="D995" s="34">
        <v>349</v>
      </c>
      <c r="E995" s="32">
        <v>4314</v>
      </c>
      <c r="F995" s="34" t="s">
        <v>18</v>
      </c>
      <c r="G995" s="34" t="s">
        <v>19</v>
      </c>
      <c r="H995" s="34">
        <v>40.147640000000003</v>
      </c>
      <c r="I995" s="2">
        <v>-109.84259</v>
      </c>
      <c r="J995" s="35">
        <v>4314</v>
      </c>
      <c r="K995" s="34">
        <v>365</v>
      </c>
      <c r="L995" s="34">
        <v>730</v>
      </c>
      <c r="M995" s="34">
        <v>1095</v>
      </c>
      <c r="N995" s="34">
        <v>1460</v>
      </c>
      <c r="O995" s="34">
        <v>1825</v>
      </c>
      <c r="P995" s="34">
        <v>2190</v>
      </c>
      <c r="Q995" s="48">
        <v>2.3290384453705478E-4</v>
      </c>
      <c r="R995" s="14">
        <v>3962.4227538265695</v>
      </c>
      <c r="S995" s="14">
        <v>3639.4979323232583</v>
      </c>
      <c r="T995" s="14">
        <v>3342.8904542286582</v>
      </c>
      <c r="U995" s="14">
        <v>3070.4555399594974</v>
      </c>
      <c r="V995" s="14">
        <v>2820.2232026305883</v>
      </c>
      <c r="W995" s="12">
        <v>2590.3840030072056</v>
      </c>
      <c r="X995" s="88">
        <f t="shared" si="106"/>
        <v>6.3611828159999995</v>
      </c>
      <c r="Y995" s="88">
        <f t="shared" si="113"/>
        <v>5.8427666971184449</v>
      </c>
      <c r="Z995" s="88">
        <f t="shared" si="114"/>
        <v>5.3665998391196661</v>
      </c>
      <c r="AA995" s="59">
        <f t="shared" si="109"/>
        <v>4.9292390619401427</v>
      </c>
      <c r="AB995" s="59">
        <f t="shared" si="110"/>
        <v>4.5275217937140368</v>
      </c>
      <c r="AC995" s="59">
        <f t="shared" si="111"/>
        <v>4.1585432020997182</v>
      </c>
      <c r="AD995" s="59">
        <f t="shared" si="112"/>
        <v>3.8196351893302567</v>
      </c>
    </row>
    <row r="996" spans="1:30" x14ac:dyDescent="0.25">
      <c r="A996" s="30" t="s">
        <v>1510</v>
      </c>
      <c r="B996" s="47">
        <v>41009</v>
      </c>
      <c r="C996" s="35">
        <v>4301350994</v>
      </c>
      <c r="D996" s="34">
        <v>242</v>
      </c>
      <c r="E996" s="32">
        <v>4321</v>
      </c>
      <c r="F996" s="34" t="s">
        <v>18</v>
      </c>
      <c r="G996" s="34" t="s">
        <v>32</v>
      </c>
      <c r="H996" s="34">
        <v>40.088540000000002</v>
      </c>
      <c r="I996" s="2">
        <v>-110.49373</v>
      </c>
      <c r="J996" s="35">
        <v>4321</v>
      </c>
      <c r="K996" s="34">
        <v>365</v>
      </c>
      <c r="L996" s="34">
        <v>730</v>
      </c>
      <c r="M996" s="34">
        <v>1095</v>
      </c>
      <c r="N996" s="34">
        <v>1460</v>
      </c>
      <c r="O996" s="34">
        <v>1825</v>
      </c>
      <c r="P996" s="34">
        <v>2190</v>
      </c>
      <c r="Q996" s="48">
        <v>2.3290384453705478E-4</v>
      </c>
      <c r="R996" s="14">
        <v>3968.8522761438589</v>
      </c>
      <c r="S996" s="14">
        <v>3645.4034690701901</v>
      </c>
      <c r="T996" s="14">
        <v>3348.3147085586538</v>
      </c>
      <c r="U996" s="14">
        <v>3075.4377348551202</v>
      </c>
      <c r="V996" s="14">
        <v>2824.7993645263728</v>
      </c>
      <c r="W996" s="12">
        <v>2594.5872222981307</v>
      </c>
      <c r="X996" s="88">
        <f t="shared" si="106"/>
        <v>6.371504624</v>
      </c>
      <c r="Y996" s="88">
        <f t="shared" si="113"/>
        <v>5.8522473106742705</v>
      </c>
      <c r="Z996" s="88">
        <f t="shared" si="114"/>
        <v>5.3753078128966338</v>
      </c>
      <c r="AA996" s="59">
        <f t="shared" si="109"/>
        <v>4.9372373636169113</v>
      </c>
      <c r="AB996" s="59">
        <f t="shared" si="110"/>
        <v>4.5348682593042078</v>
      </c>
      <c r="AC996" s="59">
        <f t="shared" si="111"/>
        <v>4.165290954166176</v>
      </c>
      <c r="AD996" s="59">
        <f t="shared" si="112"/>
        <v>3.8258330211163747</v>
      </c>
    </row>
    <row r="997" spans="1:30" x14ac:dyDescent="0.25">
      <c r="A997" s="30" t="s">
        <v>248</v>
      </c>
      <c r="B997" s="47">
        <v>33799</v>
      </c>
      <c r="C997" s="35">
        <v>4304732178</v>
      </c>
      <c r="D997" s="34">
        <v>347</v>
      </c>
      <c r="E997" s="32">
        <v>4326</v>
      </c>
      <c r="F997" s="34" t="s">
        <v>18</v>
      </c>
      <c r="G997" s="34" t="s">
        <v>19</v>
      </c>
      <c r="H997" s="34">
        <v>40.318510000000003</v>
      </c>
      <c r="I997" s="2">
        <v>-109.94095</v>
      </c>
      <c r="J997" s="35">
        <v>4326</v>
      </c>
      <c r="K997" s="34">
        <v>365</v>
      </c>
      <c r="L997" s="34">
        <v>730</v>
      </c>
      <c r="M997" s="34">
        <v>1095</v>
      </c>
      <c r="N997" s="34">
        <v>1460</v>
      </c>
      <c r="O997" s="34">
        <v>1825</v>
      </c>
      <c r="P997" s="34">
        <v>2190</v>
      </c>
      <c r="Q997" s="48">
        <v>2.3290384453705478E-4</v>
      </c>
      <c r="R997" s="14">
        <v>3973.4447920847797</v>
      </c>
      <c r="S997" s="14">
        <v>3649.6217096037126</v>
      </c>
      <c r="T997" s="14">
        <v>3352.189175937222</v>
      </c>
      <c r="U997" s="14">
        <v>3078.9964454948508</v>
      </c>
      <c r="V997" s="14">
        <v>2828.0680515947902</v>
      </c>
      <c r="W997" s="12">
        <v>2597.5895217916486</v>
      </c>
      <c r="X997" s="88">
        <f t="shared" si="106"/>
        <v>6.3788773440000002</v>
      </c>
      <c r="Y997" s="88">
        <f t="shared" si="113"/>
        <v>5.8590191774998592</v>
      </c>
      <c r="Z997" s="88">
        <f t="shared" si="114"/>
        <v>5.3815277941658968</v>
      </c>
      <c r="AA997" s="59">
        <f t="shared" si="109"/>
        <v>4.9429504362431747</v>
      </c>
      <c r="AB997" s="59">
        <f t="shared" si="110"/>
        <v>4.5401157347257595</v>
      </c>
      <c r="AC997" s="59">
        <f t="shared" si="111"/>
        <v>4.1701107770707884</v>
      </c>
      <c r="AD997" s="59">
        <f t="shared" si="112"/>
        <v>3.8302600438207444</v>
      </c>
    </row>
    <row r="998" spans="1:30" x14ac:dyDescent="0.25">
      <c r="A998" s="30" t="s">
        <v>1549</v>
      </c>
      <c r="B998" s="47">
        <v>41073</v>
      </c>
      <c r="C998" s="35">
        <v>4301350749</v>
      </c>
      <c r="D998" s="34">
        <v>191</v>
      </c>
      <c r="E998" s="32">
        <v>4329</v>
      </c>
      <c r="F998" s="34" t="s">
        <v>18</v>
      </c>
      <c r="G998" s="34" t="s">
        <v>32</v>
      </c>
      <c r="H998" s="34">
        <v>40.05198</v>
      </c>
      <c r="I998" s="2">
        <v>-110.05985</v>
      </c>
      <c r="J998" s="35">
        <v>4329</v>
      </c>
      <c r="K998" s="34">
        <v>365</v>
      </c>
      <c r="L998" s="34">
        <v>730</v>
      </c>
      <c r="M998" s="34">
        <v>1095</v>
      </c>
      <c r="N998" s="34">
        <v>1460</v>
      </c>
      <c r="O998" s="34">
        <v>1825</v>
      </c>
      <c r="P998" s="34">
        <v>2190</v>
      </c>
      <c r="Q998" s="48">
        <v>2.3290384453705478E-4</v>
      </c>
      <c r="R998" s="14">
        <v>3976.2003016493322</v>
      </c>
      <c r="S998" s="14">
        <v>3652.1526539238262</v>
      </c>
      <c r="T998" s="14">
        <v>3354.5138563643627</v>
      </c>
      <c r="U998" s="14">
        <v>3081.1316718786893</v>
      </c>
      <c r="V998" s="14">
        <v>2830.029263835841</v>
      </c>
      <c r="W998" s="12">
        <v>2599.390901487759</v>
      </c>
      <c r="X998" s="88">
        <f t="shared" si="106"/>
        <v>6.3833009760000001</v>
      </c>
      <c r="Y998" s="88">
        <f t="shared" si="113"/>
        <v>5.8630822975952128</v>
      </c>
      <c r="Z998" s="88">
        <f t="shared" si="114"/>
        <v>5.385259782927454</v>
      </c>
      <c r="AA998" s="59">
        <f t="shared" si="109"/>
        <v>4.9463782798189326</v>
      </c>
      <c r="AB998" s="59">
        <f t="shared" si="110"/>
        <v>4.5432642199786901</v>
      </c>
      <c r="AC998" s="59">
        <f t="shared" si="111"/>
        <v>4.1730026708135561</v>
      </c>
      <c r="AD998" s="59">
        <f t="shared" si="112"/>
        <v>3.8329162574433662</v>
      </c>
    </row>
    <row r="999" spans="1:30" x14ac:dyDescent="0.25">
      <c r="A999" s="30" t="s">
        <v>81</v>
      </c>
      <c r="B999" s="47">
        <v>27249</v>
      </c>
      <c r="C999" s="35">
        <v>4301330288</v>
      </c>
      <c r="D999" s="34">
        <v>358</v>
      </c>
      <c r="E999" s="32">
        <v>4330</v>
      </c>
      <c r="F999" s="34" t="s">
        <v>18</v>
      </c>
      <c r="G999" s="34" t="s">
        <v>32</v>
      </c>
      <c r="H999" s="34">
        <v>40.267769999999899</v>
      </c>
      <c r="I999" s="2">
        <v>-110.33714000000001</v>
      </c>
      <c r="J999" s="35">
        <v>4330</v>
      </c>
      <c r="K999" s="34">
        <v>365</v>
      </c>
      <c r="L999" s="34">
        <v>730</v>
      </c>
      <c r="M999" s="34">
        <v>1095</v>
      </c>
      <c r="N999" s="34">
        <v>1460</v>
      </c>
      <c r="O999" s="34">
        <v>1825</v>
      </c>
      <c r="P999" s="34">
        <v>2190</v>
      </c>
      <c r="Q999" s="48">
        <v>2.3290384453705478E-4</v>
      </c>
      <c r="R999" s="14">
        <v>3977.1188048375166</v>
      </c>
      <c r="S999" s="14">
        <v>3652.9963020305304</v>
      </c>
      <c r="T999" s="14">
        <v>3355.2887498400764</v>
      </c>
      <c r="U999" s="14">
        <v>3081.8434140066352</v>
      </c>
      <c r="V999" s="14">
        <v>2830.6830012495243</v>
      </c>
      <c r="W999" s="12">
        <v>2599.9913613864628</v>
      </c>
      <c r="X999" s="88">
        <f t="shared" si="106"/>
        <v>6.3847755199999998</v>
      </c>
      <c r="Y999" s="88">
        <f t="shared" si="113"/>
        <v>5.8644366709603304</v>
      </c>
      <c r="Z999" s="88">
        <f t="shared" si="114"/>
        <v>5.3865037791813064</v>
      </c>
      <c r="AA999" s="59">
        <f t="shared" si="109"/>
        <v>4.9475208943441853</v>
      </c>
      <c r="AB999" s="59">
        <f t="shared" si="110"/>
        <v>4.5443137150629997</v>
      </c>
      <c r="AC999" s="59">
        <f t="shared" si="111"/>
        <v>4.1739666353944784</v>
      </c>
      <c r="AD999" s="59">
        <f t="shared" si="112"/>
        <v>3.8338016619842401</v>
      </c>
    </row>
    <row r="1000" spans="1:30" x14ac:dyDescent="0.25">
      <c r="A1000" s="30" t="s">
        <v>1223</v>
      </c>
      <c r="B1000" s="47">
        <v>40612</v>
      </c>
      <c r="C1000" s="35">
        <v>4301350335</v>
      </c>
      <c r="D1000" s="34">
        <v>362</v>
      </c>
      <c r="E1000" s="32">
        <v>4340</v>
      </c>
      <c r="F1000" s="34" t="s">
        <v>18</v>
      </c>
      <c r="G1000" s="34" t="s">
        <v>32</v>
      </c>
      <c r="H1000" s="34">
        <v>40.104149999999898</v>
      </c>
      <c r="I1000" s="2">
        <v>-110.20196</v>
      </c>
      <c r="J1000" s="35">
        <v>4340</v>
      </c>
      <c r="K1000" s="34">
        <v>365</v>
      </c>
      <c r="L1000" s="34">
        <v>730</v>
      </c>
      <c r="M1000" s="34">
        <v>1095</v>
      </c>
      <c r="N1000" s="34">
        <v>1460</v>
      </c>
      <c r="O1000" s="34">
        <v>1825</v>
      </c>
      <c r="P1000" s="34">
        <v>2190</v>
      </c>
      <c r="Q1000" s="48">
        <v>2.3290384453705478E-4</v>
      </c>
      <c r="R1000" s="14">
        <v>3986.3038367193585</v>
      </c>
      <c r="S1000" s="14">
        <v>3661.4327830975758</v>
      </c>
      <c r="T1000" s="14">
        <v>3363.0376845972128</v>
      </c>
      <c r="U1000" s="14">
        <v>3088.9608352860964</v>
      </c>
      <c r="V1000" s="14">
        <v>2837.2203753863591</v>
      </c>
      <c r="W1000" s="12">
        <v>2605.9959603734983</v>
      </c>
      <c r="X1000" s="88">
        <f t="shared" si="106"/>
        <v>6.3995209599999994</v>
      </c>
      <c r="Y1000" s="88">
        <f t="shared" si="113"/>
        <v>5.8779804046115096</v>
      </c>
      <c r="Z1000" s="88">
        <f t="shared" si="114"/>
        <v>5.3989437417198314</v>
      </c>
      <c r="AA1000" s="59">
        <f t="shared" si="109"/>
        <v>4.9589470395967119</v>
      </c>
      <c r="AB1000" s="59">
        <f t="shared" si="110"/>
        <v>4.5548086659061013</v>
      </c>
      <c r="AC1000" s="59">
        <f t="shared" si="111"/>
        <v>4.1836062812037031</v>
      </c>
      <c r="AD1000" s="59">
        <f t="shared" si="112"/>
        <v>3.8426557073929795</v>
      </c>
    </row>
    <row r="1001" spans="1:30" x14ac:dyDescent="0.25">
      <c r="A1001" s="30" t="s">
        <v>888</v>
      </c>
      <c r="B1001" s="47">
        <v>40223</v>
      </c>
      <c r="C1001" s="35">
        <v>4301334119</v>
      </c>
      <c r="D1001" s="34">
        <v>349</v>
      </c>
      <c r="E1001" s="32">
        <v>4343</v>
      </c>
      <c r="F1001" s="34" t="s">
        <v>18</v>
      </c>
      <c r="G1001" s="34" t="s">
        <v>32</v>
      </c>
      <c r="H1001" s="34">
        <v>40.057920000000003</v>
      </c>
      <c r="I1001" s="2">
        <v>-110.06066</v>
      </c>
      <c r="J1001" s="35">
        <v>4343</v>
      </c>
      <c r="K1001" s="34">
        <v>365</v>
      </c>
      <c r="L1001" s="34">
        <v>730</v>
      </c>
      <c r="M1001" s="34">
        <v>1095</v>
      </c>
      <c r="N1001" s="34">
        <v>1460</v>
      </c>
      <c r="O1001" s="34">
        <v>1825</v>
      </c>
      <c r="P1001" s="34">
        <v>2190</v>
      </c>
      <c r="Q1001" s="48">
        <v>2.3290384453705478E-4</v>
      </c>
      <c r="R1001" s="14">
        <v>3989.0593462839111</v>
      </c>
      <c r="S1001" s="14">
        <v>3663.9637274176894</v>
      </c>
      <c r="T1001" s="14">
        <v>3365.3623650243539</v>
      </c>
      <c r="U1001" s="14">
        <v>3091.0960616699344</v>
      </c>
      <c r="V1001" s="14">
        <v>2839.18158762741</v>
      </c>
      <c r="W1001" s="12">
        <v>2607.7973400696092</v>
      </c>
      <c r="X1001" s="88">
        <f t="shared" si="106"/>
        <v>6.4039445919999993</v>
      </c>
      <c r="Y1001" s="88">
        <f t="shared" si="113"/>
        <v>5.8820435247068632</v>
      </c>
      <c r="Z1001" s="88">
        <f t="shared" si="114"/>
        <v>5.4026757304813895</v>
      </c>
      <c r="AA1001" s="59">
        <f t="shared" si="109"/>
        <v>4.9623748831724708</v>
      </c>
      <c r="AB1001" s="59">
        <f t="shared" si="110"/>
        <v>4.557957151159032</v>
      </c>
      <c r="AC1001" s="59">
        <f t="shared" si="111"/>
        <v>4.1864981749464718</v>
      </c>
      <c r="AD1001" s="59">
        <f t="shared" si="112"/>
        <v>3.8453119210156017</v>
      </c>
    </row>
    <row r="1002" spans="1:30" x14ac:dyDescent="0.25">
      <c r="A1002" s="30" t="s">
        <v>1220</v>
      </c>
      <c r="B1002" s="47">
        <v>40607</v>
      </c>
      <c r="C1002" s="35">
        <v>4301350237</v>
      </c>
      <c r="D1002" s="34">
        <v>366</v>
      </c>
      <c r="E1002" s="32">
        <v>4364</v>
      </c>
      <c r="F1002" s="34" t="s">
        <v>18</v>
      </c>
      <c r="G1002" s="34" t="s">
        <v>32</v>
      </c>
      <c r="H1002" s="34">
        <v>40.090809999999898</v>
      </c>
      <c r="I1002" s="2">
        <v>-110.09372</v>
      </c>
      <c r="J1002" s="35">
        <v>4364</v>
      </c>
      <c r="K1002" s="34">
        <v>365</v>
      </c>
      <c r="L1002" s="34">
        <v>730</v>
      </c>
      <c r="M1002" s="34">
        <v>1095</v>
      </c>
      <c r="N1002" s="34">
        <v>1460</v>
      </c>
      <c r="O1002" s="34">
        <v>1825</v>
      </c>
      <c r="P1002" s="34">
        <v>2190</v>
      </c>
      <c r="Q1002" s="48">
        <v>2.3290384453705478E-4</v>
      </c>
      <c r="R1002" s="14">
        <v>4008.3479132357788</v>
      </c>
      <c r="S1002" s="14">
        <v>3681.6803376584839</v>
      </c>
      <c r="T1002" s="14">
        <v>3381.6351280143404</v>
      </c>
      <c r="U1002" s="14">
        <v>3106.0426463568028</v>
      </c>
      <c r="V1002" s="14">
        <v>2852.9100733147629</v>
      </c>
      <c r="W1002" s="12">
        <v>2620.4069979423844</v>
      </c>
      <c r="X1002" s="88">
        <f t="shared" si="106"/>
        <v>6.4349100159999999</v>
      </c>
      <c r="Y1002" s="88">
        <f t="shared" si="113"/>
        <v>5.9104853653743383</v>
      </c>
      <c r="Z1002" s="88">
        <f t="shared" si="114"/>
        <v>5.428799651812291</v>
      </c>
      <c r="AA1002" s="59">
        <f t="shared" si="109"/>
        <v>4.9863697882027775</v>
      </c>
      <c r="AB1002" s="59">
        <f t="shared" si="110"/>
        <v>4.5799965479295457</v>
      </c>
      <c r="AC1002" s="59">
        <f t="shared" si="111"/>
        <v>4.2067414311458435</v>
      </c>
      <c r="AD1002" s="59">
        <f t="shared" si="112"/>
        <v>3.8639054163739552</v>
      </c>
    </row>
    <row r="1003" spans="1:30" x14ac:dyDescent="0.25">
      <c r="A1003" s="30" t="s">
        <v>449</v>
      </c>
      <c r="B1003" s="47">
        <v>38875</v>
      </c>
      <c r="C1003" s="35">
        <v>4301332825</v>
      </c>
      <c r="D1003" s="34">
        <v>362</v>
      </c>
      <c r="E1003" s="32">
        <v>4373</v>
      </c>
      <c r="F1003" s="34" t="s">
        <v>18</v>
      </c>
      <c r="G1003" s="34" t="s">
        <v>32</v>
      </c>
      <c r="H1003" s="34">
        <v>40.014760000000003</v>
      </c>
      <c r="I1003" s="2">
        <v>-110.21601</v>
      </c>
      <c r="J1003" s="35">
        <v>4373</v>
      </c>
      <c r="K1003" s="34">
        <v>365</v>
      </c>
      <c r="L1003" s="34">
        <v>730</v>
      </c>
      <c r="M1003" s="34">
        <v>1095</v>
      </c>
      <c r="N1003" s="34">
        <v>1460</v>
      </c>
      <c r="O1003" s="34">
        <v>1825</v>
      </c>
      <c r="P1003" s="34">
        <v>2190</v>
      </c>
      <c r="Q1003" s="48">
        <v>2.3290384453705478E-4</v>
      </c>
      <c r="R1003" s="14">
        <v>4016.6144419294365</v>
      </c>
      <c r="S1003" s="14">
        <v>3689.2731706188247</v>
      </c>
      <c r="T1003" s="14">
        <v>3388.609169295763</v>
      </c>
      <c r="U1003" s="14">
        <v>3112.4483255083178</v>
      </c>
      <c r="V1003" s="14">
        <v>2858.7937100379145</v>
      </c>
      <c r="W1003" s="12">
        <v>2625.8111370307165</v>
      </c>
      <c r="X1003" s="88">
        <f t="shared" si="106"/>
        <v>6.4481809119999998</v>
      </c>
      <c r="Y1003" s="88">
        <f t="shared" si="113"/>
        <v>5.9226747256603991</v>
      </c>
      <c r="Z1003" s="88">
        <f t="shared" si="114"/>
        <v>5.4399956180969644</v>
      </c>
      <c r="AA1003" s="88">
        <f t="shared" si="109"/>
        <v>4.9966533189300515</v>
      </c>
      <c r="AB1003" s="59">
        <f t="shared" si="110"/>
        <v>4.5894420036883368</v>
      </c>
      <c r="AC1003" s="59">
        <f t="shared" si="111"/>
        <v>4.215417112374146</v>
      </c>
      <c r="AD1003" s="59">
        <f t="shared" si="112"/>
        <v>3.8718740572418207</v>
      </c>
    </row>
    <row r="1004" spans="1:30" x14ac:dyDescent="0.25">
      <c r="A1004" s="30" t="s">
        <v>1638</v>
      </c>
      <c r="B1004" s="47">
        <v>41190</v>
      </c>
      <c r="C1004" s="35">
        <v>4301350866</v>
      </c>
      <c r="D1004" s="34">
        <v>106</v>
      </c>
      <c r="E1004" s="32">
        <v>4373</v>
      </c>
      <c r="F1004" s="34" t="s">
        <v>18</v>
      </c>
      <c r="G1004" s="34" t="s">
        <v>32</v>
      </c>
      <c r="H1004" s="34">
        <v>40.020310000000002</v>
      </c>
      <c r="I1004" s="2">
        <v>-110.55987</v>
      </c>
      <c r="J1004" s="35">
        <v>4373</v>
      </c>
      <c r="K1004" s="34">
        <v>365</v>
      </c>
      <c r="L1004" s="34">
        <v>730</v>
      </c>
      <c r="M1004" s="34">
        <v>1095</v>
      </c>
      <c r="N1004" s="34">
        <v>1460</v>
      </c>
      <c r="O1004" s="34">
        <v>1825</v>
      </c>
      <c r="P1004" s="34">
        <v>2190</v>
      </c>
      <c r="Q1004" s="48">
        <v>2.3290384453705478E-4</v>
      </c>
      <c r="R1004" s="14">
        <v>4016.6144419294365</v>
      </c>
      <c r="S1004" s="14">
        <v>3689.2731706188247</v>
      </c>
      <c r="T1004" s="14">
        <v>3388.609169295763</v>
      </c>
      <c r="U1004" s="14">
        <v>3112.4483255083178</v>
      </c>
      <c r="V1004" s="14">
        <v>2858.7937100379145</v>
      </c>
      <c r="W1004" s="12">
        <v>2625.8111370307165</v>
      </c>
      <c r="X1004" s="88">
        <f t="shared" si="106"/>
        <v>6.4481809119999998</v>
      </c>
      <c r="Y1004" s="88">
        <f t="shared" si="113"/>
        <v>5.9226747256603991</v>
      </c>
      <c r="Z1004" s="88">
        <f t="shared" si="114"/>
        <v>5.4399956180969644</v>
      </c>
      <c r="AA1004" s="88">
        <f t="shared" si="109"/>
        <v>4.9966533189300515</v>
      </c>
      <c r="AB1004" s="59">
        <f t="shared" si="110"/>
        <v>4.5894420036883368</v>
      </c>
      <c r="AC1004" s="59">
        <f t="shared" si="111"/>
        <v>4.215417112374146</v>
      </c>
      <c r="AD1004" s="59">
        <f t="shared" si="112"/>
        <v>3.8718740572418207</v>
      </c>
    </row>
    <row r="1005" spans="1:30" x14ac:dyDescent="0.25">
      <c r="A1005" s="30" t="s">
        <v>1222</v>
      </c>
      <c r="B1005" s="47">
        <v>40611</v>
      </c>
      <c r="C1005" s="35">
        <v>4301350277</v>
      </c>
      <c r="D1005" s="34">
        <v>362</v>
      </c>
      <c r="E1005" s="32">
        <v>4375</v>
      </c>
      <c r="F1005" s="34" t="s">
        <v>18</v>
      </c>
      <c r="G1005" s="34" t="s">
        <v>32</v>
      </c>
      <c r="H1005" s="34">
        <v>40.086689999999898</v>
      </c>
      <c r="I1005" s="2">
        <v>-110.074749999999</v>
      </c>
      <c r="J1005" s="35">
        <v>4375</v>
      </c>
      <c r="K1005" s="34">
        <v>365</v>
      </c>
      <c r="L1005" s="34">
        <v>730</v>
      </c>
      <c r="M1005" s="34">
        <v>1095</v>
      </c>
      <c r="N1005" s="34">
        <v>1460</v>
      </c>
      <c r="O1005" s="34">
        <v>1825</v>
      </c>
      <c r="P1005" s="34">
        <v>2190</v>
      </c>
      <c r="Q1005" s="48">
        <v>2.3290384453705478E-4</v>
      </c>
      <c r="R1005" s="14">
        <v>4018.4514483058047</v>
      </c>
      <c r="S1005" s="14">
        <v>3690.9604668322336</v>
      </c>
      <c r="T1005" s="14">
        <v>3390.1589562471904</v>
      </c>
      <c r="U1005" s="14">
        <v>3113.87180976421</v>
      </c>
      <c r="V1005" s="14">
        <v>2860.1011848652815</v>
      </c>
      <c r="W1005" s="12">
        <v>2627.0120568281236</v>
      </c>
      <c r="X1005" s="88">
        <f t="shared" si="106"/>
        <v>6.45113</v>
      </c>
      <c r="Y1005" s="88">
        <f t="shared" si="113"/>
        <v>5.9253834723906342</v>
      </c>
      <c r="Z1005" s="88">
        <f t="shared" si="114"/>
        <v>5.4424836106046692</v>
      </c>
      <c r="AA1005" s="88">
        <f t="shared" si="109"/>
        <v>4.9989385479805568</v>
      </c>
      <c r="AB1005" s="59">
        <f t="shared" si="110"/>
        <v>4.5915409938569569</v>
      </c>
      <c r="AC1005" s="59">
        <f t="shared" si="111"/>
        <v>4.2173450415359914</v>
      </c>
      <c r="AD1005" s="59">
        <f t="shared" si="112"/>
        <v>3.8736448663235685</v>
      </c>
    </row>
    <row r="1006" spans="1:30" x14ac:dyDescent="0.25">
      <c r="A1006" s="30" t="s">
        <v>1110</v>
      </c>
      <c r="B1006" s="47">
        <v>40494</v>
      </c>
      <c r="C1006" s="35">
        <v>4301333894</v>
      </c>
      <c r="D1006" s="34">
        <v>360</v>
      </c>
      <c r="E1006" s="32">
        <v>4392</v>
      </c>
      <c r="F1006" s="34" t="s">
        <v>18</v>
      </c>
      <c r="G1006" s="34" t="s">
        <v>32</v>
      </c>
      <c r="H1006" s="34">
        <v>40.072780000000002</v>
      </c>
      <c r="I1006" s="2">
        <v>-110.07948</v>
      </c>
      <c r="J1006" s="35">
        <v>4392</v>
      </c>
      <c r="K1006" s="34">
        <v>365</v>
      </c>
      <c r="L1006" s="34">
        <v>730</v>
      </c>
      <c r="M1006" s="34">
        <v>1095</v>
      </c>
      <c r="N1006" s="34">
        <v>1460</v>
      </c>
      <c r="O1006" s="34">
        <v>1825</v>
      </c>
      <c r="P1006" s="34">
        <v>2190</v>
      </c>
      <c r="Q1006" s="48">
        <v>2.3290384453705478E-4</v>
      </c>
      <c r="R1006" s="14">
        <v>4034.066002504936</v>
      </c>
      <c r="S1006" s="14">
        <v>3705.3024846462104</v>
      </c>
      <c r="T1006" s="14">
        <v>3403.3321453343224</v>
      </c>
      <c r="U1006" s="14">
        <v>3125.9714259392936</v>
      </c>
      <c r="V1006" s="14">
        <v>2871.2147208979009</v>
      </c>
      <c r="W1006" s="12">
        <v>2637.2198751060841</v>
      </c>
      <c r="X1006" s="88">
        <f t="shared" si="106"/>
        <v>6.4761972480000001</v>
      </c>
      <c r="Y1006" s="88">
        <f t="shared" si="113"/>
        <v>5.9484078195976382</v>
      </c>
      <c r="Z1006" s="88">
        <f t="shared" si="114"/>
        <v>5.4636315469201611</v>
      </c>
      <c r="AA1006" s="88">
        <f t="shared" si="109"/>
        <v>5.0183629949098529</v>
      </c>
      <c r="AB1006" s="59">
        <f t="shared" si="110"/>
        <v>4.6093824102902294</v>
      </c>
      <c r="AC1006" s="59">
        <f t="shared" si="111"/>
        <v>4.233732439411674</v>
      </c>
      <c r="AD1006" s="59">
        <f t="shared" si="112"/>
        <v>3.8886967435184254</v>
      </c>
    </row>
    <row r="1007" spans="1:30" x14ac:dyDescent="0.25">
      <c r="A1007" s="30" t="s">
        <v>1660</v>
      </c>
      <c r="B1007" s="47">
        <v>41214</v>
      </c>
      <c r="C1007" s="35">
        <v>4304752041</v>
      </c>
      <c r="D1007" s="34">
        <v>61</v>
      </c>
      <c r="E1007" s="32">
        <v>4407</v>
      </c>
      <c r="F1007" s="34" t="s">
        <v>18</v>
      </c>
      <c r="G1007" s="34" t="s">
        <v>19</v>
      </c>
      <c r="H1007" s="34">
        <v>40.197989999999898</v>
      </c>
      <c r="I1007" s="2">
        <v>-109.85722</v>
      </c>
      <c r="J1007" s="35">
        <v>4407</v>
      </c>
      <c r="K1007" s="34">
        <v>365</v>
      </c>
      <c r="L1007" s="34">
        <v>730</v>
      </c>
      <c r="M1007" s="34">
        <v>1095</v>
      </c>
      <c r="N1007" s="34">
        <v>1460</v>
      </c>
      <c r="O1007" s="34">
        <v>1825</v>
      </c>
      <c r="P1007" s="34">
        <v>2190</v>
      </c>
      <c r="Q1007" s="48">
        <v>2.3290384453705478E-4</v>
      </c>
      <c r="R1007" s="14">
        <v>4047.8435503276987</v>
      </c>
      <c r="S1007" s="14">
        <v>3717.9572062467778</v>
      </c>
      <c r="T1007" s="14">
        <v>3414.9555474700269</v>
      </c>
      <c r="U1007" s="14">
        <v>3136.6475578584855</v>
      </c>
      <c r="V1007" s="14">
        <v>2881.0207821031531</v>
      </c>
      <c r="W1007" s="12">
        <v>2646.2267735866376</v>
      </c>
      <c r="X1007" s="88">
        <f t="shared" si="106"/>
        <v>6.4983154079999998</v>
      </c>
      <c r="Y1007" s="88">
        <f t="shared" si="113"/>
        <v>5.9687234200744061</v>
      </c>
      <c r="Z1007" s="88">
        <f t="shared" si="114"/>
        <v>5.4822914907279481</v>
      </c>
      <c r="AA1007" s="88">
        <f t="shared" si="109"/>
        <v>5.0355022127886429</v>
      </c>
      <c r="AB1007" s="59">
        <f t="shared" si="110"/>
        <v>4.6251248365548827</v>
      </c>
      <c r="AC1007" s="59">
        <f t="shared" si="111"/>
        <v>4.248191908125512</v>
      </c>
      <c r="AD1007" s="59">
        <f t="shared" si="112"/>
        <v>3.9019778116315349</v>
      </c>
    </row>
    <row r="1008" spans="1:30" x14ac:dyDescent="0.25">
      <c r="A1008" s="30" t="s">
        <v>444</v>
      </c>
      <c r="B1008" s="47">
        <v>38830</v>
      </c>
      <c r="C1008" s="35">
        <v>4301333017</v>
      </c>
      <c r="D1008" s="34">
        <v>366</v>
      </c>
      <c r="E1008" s="32">
        <v>4413</v>
      </c>
      <c r="F1008" s="34" t="s">
        <v>18</v>
      </c>
      <c r="G1008" s="34" t="s">
        <v>32</v>
      </c>
      <c r="H1008" s="34">
        <v>40.072580000000002</v>
      </c>
      <c r="I1008" s="2">
        <v>-110.06076</v>
      </c>
      <c r="J1008" s="35">
        <v>4413</v>
      </c>
      <c r="K1008" s="34">
        <v>365</v>
      </c>
      <c r="L1008" s="34">
        <v>730</v>
      </c>
      <c r="M1008" s="34">
        <v>1095</v>
      </c>
      <c r="N1008" s="34">
        <v>1460</v>
      </c>
      <c r="O1008" s="34">
        <v>1825</v>
      </c>
      <c r="P1008" s="34">
        <v>2190</v>
      </c>
      <c r="Q1008" s="48">
        <v>2.3290384453705478E-4</v>
      </c>
      <c r="R1008" s="14">
        <v>4053.3545694568038</v>
      </c>
      <c r="S1008" s="14">
        <v>3723.0190948870049</v>
      </c>
      <c r="T1008" s="14">
        <v>3419.6049083243088</v>
      </c>
      <c r="U1008" s="14">
        <v>3140.918010626162</v>
      </c>
      <c r="V1008" s="14">
        <v>2884.9432065852543</v>
      </c>
      <c r="W1008" s="12">
        <v>2649.8295329788593</v>
      </c>
      <c r="X1008" s="88">
        <f t="shared" si="106"/>
        <v>6.5071626719999998</v>
      </c>
      <c r="Y1008" s="88">
        <f t="shared" si="113"/>
        <v>5.9768496602651133</v>
      </c>
      <c r="Z1008" s="88">
        <f t="shared" si="114"/>
        <v>5.4897554682510634</v>
      </c>
      <c r="AA1008" s="88">
        <f t="shared" si="109"/>
        <v>5.0423578999401597</v>
      </c>
      <c r="AB1008" s="59">
        <f t="shared" si="110"/>
        <v>4.6314218070607431</v>
      </c>
      <c r="AC1008" s="59">
        <f t="shared" si="111"/>
        <v>4.2539756956110475</v>
      </c>
      <c r="AD1008" s="59">
        <f t="shared" si="112"/>
        <v>3.907290238876779</v>
      </c>
    </row>
    <row r="1009" spans="1:30" x14ac:dyDescent="0.25">
      <c r="A1009" s="30" t="s">
        <v>382</v>
      </c>
      <c r="B1009" s="47">
        <v>38286</v>
      </c>
      <c r="C1009" s="35">
        <v>4301332466</v>
      </c>
      <c r="D1009" s="34">
        <v>364</v>
      </c>
      <c r="E1009" s="32">
        <v>4468</v>
      </c>
      <c r="F1009" s="34" t="s">
        <v>18</v>
      </c>
      <c r="G1009" s="34" t="s">
        <v>32</v>
      </c>
      <c r="H1009" s="34">
        <v>40.033050000000003</v>
      </c>
      <c r="I1009" s="2">
        <v>-110.2015</v>
      </c>
      <c r="J1009" s="35">
        <v>4468</v>
      </c>
      <c r="K1009" s="34">
        <v>365</v>
      </c>
      <c r="L1009" s="34">
        <v>730</v>
      </c>
      <c r="M1009" s="34">
        <v>1095</v>
      </c>
      <c r="N1009" s="34">
        <v>1460</v>
      </c>
      <c r="O1009" s="34">
        <v>1825</v>
      </c>
      <c r="P1009" s="34">
        <v>2190</v>
      </c>
      <c r="Q1009" s="48">
        <v>2.3290384453705478E-4</v>
      </c>
      <c r="R1009" s="14">
        <v>4103.8722448069338</v>
      </c>
      <c r="S1009" s="14">
        <v>3769.4197407557531</v>
      </c>
      <c r="T1009" s="14">
        <v>3462.2240494885591</v>
      </c>
      <c r="U1009" s="14">
        <v>3180.0638276631976</v>
      </c>
      <c r="V1009" s="14">
        <v>2920.8987643378464</v>
      </c>
      <c r="W1009" s="12">
        <v>2682.8548274075556</v>
      </c>
      <c r="X1009" s="88">
        <f t="shared" si="106"/>
        <v>6.5882625919999995</v>
      </c>
      <c r="Y1009" s="88">
        <f t="shared" si="113"/>
        <v>6.0513401953465955</v>
      </c>
      <c r="Z1009" s="88">
        <f t="shared" si="114"/>
        <v>5.5581752622129512</v>
      </c>
      <c r="AA1009" s="88">
        <f t="shared" si="109"/>
        <v>5.1052016988290578</v>
      </c>
      <c r="AB1009" s="59">
        <f t="shared" si="110"/>
        <v>4.6891440366978019</v>
      </c>
      <c r="AC1009" s="59">
        <f t="shared" si="111"/>
        <v>4.3069937475617852</v>
      </c>
      <c r="AD1009" s="59">
        <f t="shared" si="112"/>
        <v>3.9559874886248467</v>
      </c>
    </row>
    <row r="1010" spans="1:30" x14ac:dyDescent="0.25">
      <c r="A1010" s="30" t="s">
        <v>1151</v>
      </c>
      <c r="B1010" s="47">
        <v>40531</v>
      </c>
      <c r="C1010" s="35">
        <v>4304751118</v>
      </c>
      <c r="D1010" s="34">
        <v>351</v>
      </c>
      <c r="E1010" s="32">
        <v>4476</v>
      </c>
      <c r="F1010" s="34" t="s">
        <v>18</v>
      </c>
      <c r="G1010" s="34" t="s">
        <v>19</v>
      </c>
      <c r="H1010" s="34">
        <v>40.1586</v>
      </c>
      <c r="I1010" s="2">
        <v>-109.88544</v>
      </c>
      <c r="J1010" s="35">
        <v>4476</v>
      </c>
      <c r="K1010" s="34">
        <v>365</v>
      </c>
      <c r="L1010" s="34">
        <v>730</v>
      </c>
      <c r="M1010" s="34">
        <v>1095</v>
      </c>
      <c r="N1010" s="34">
        <v>1460</v>
      </c>
      <c r="O1010" s="34">
        <v>1825</v>
      </c>
      <c r="P1010" s="34">
        <v>2190</v>
      </c>
      <c r="Q1010" s="48">
        <v>2.3290384453705478E-4</v>
      </c>
      <c r="R1010" s="14">
        <v>4111.2202703124076</v>
      </c>
      <c r="S1010" s="14">
        <v>3776.1689256093891</v>
      </c>
      <c r="T1010" s="14">
        <v>3468.4231972942684</v>
      </c>
      <c r="U1010" s="14">
        <v>3185.7577646867667</v>
      </c>
      <c r="V1010" s="14">
        <v>2926.1286636473142</v>
      </c>
      <c r="W1010" s="12">
        <v>2687.658506597184</v>
      </c>
      <c r="X1010" s="88">
        <f t="shared" si="106"/>
        <v>6.6000589439999997</v>
      </c>
      <c r="Y1010" s="88">
        <f t="shared" si="113"/>
        <v>6.0621751822675387</v>
      </c>
      <c r="Z1010" s="88">
        <f t="shared" si="114"/>
        <v>5.5681272322437705</v>
      </c>
      <c r="AA1010" s="88">
        <f t="shared" si="109"/>
        <v>5.11434261503108</v>
      </c>
      <c r="AB1010" s="59">
        <f t="shared" si="110"/>
        <v>4.6975399973722833</v>
      </c>
      <c r="AC1010" s="59">
        <f t="shared" si="111"/>
        <v>4.3147054642091653</v>
      </c>
      <c r="AD1010" s="59">
        <f t="shared" si="112"/>
        <v>3.9630707249518378</v>
      </c>
    </row>
    <row r="1011" spans="1:30" x14ac:dyDescent="0.25">
      <c r="A1011" s="30" t="s">
        <v>1210</v>
      </c>
      <c r="B1011" s="47">
        <v>40598</v>
      </c>
      <c r="C1011" s="35">
        <v>4301350214</v>
      </c>
      <c r="D1011" s="34">
        <v>360</v>
      </c>
      <c r="E1011" s="32">
        <v>4485</v>
      </c>
      <c r="F1011" s="34" t="s">
        <v>18</v>
      </c>
      <c r="G1011" s="34" t="s">
        <v>32</v>
      </c>
      <c r="H1011" s="34">
        <v>40.08343</v>
      </c>
      <c r="I1011" s="2">
        <v>-110.09837</v>
      </c>
      <c r="J1011" s="35">
        <v>4485</v>
      </c>
      <c r="K1011" s="34">
        <v>365</v>
      </c>
      <c r="L1011" s="34">
        <v>730</v>
      </c>
      <c r="M1011" s="34">
        <v>1095</v>
      </c>
      <c r="N1011" s="34">
        <v>1460</v>
      </c>
      <c r="O1011" s="34">
        <v>1825</v>
      </c>
      <c r="P1011" s="34">
        <v>2190</v>
      </c>
      <c r="Q1011" s="48">
        <v>2.3290384453705478E-4</v>
      </c>
      <c r="R1011" s="14">
        <v>4119.4867990060648</v>
      </c>
      <c r="S1011" s="14">
        <v>3783.7617585697299</v>
      </c>
      <c r="T1011" s="14">
        <v>3475.3972385756911</v>
      </c>
      <c r="U1011" s="14">
        <v>3192.1634438382816</v>
      </c>
      <c r="V1011" s="14">
        <v>2932.0123003704657</v>
      </c>
      <c r="W1011" s="12">
        <v>2693.0626456855161</v>
      </c>
      <c r="X1011" s="88">
        <f t="shared" si="106"/>
        <v>6.6133298399999996</v>
      </c>
      <c r="Y1011" s="88">
        <f t="shared" si="113"/>
        <v>6.0743645425535986</v>
      </c>
      <c r="Z1011" s="88">
        <f t="shared" si="114"/>
        <v>5.5793231985284439</v>
      </c>
      <c r="AA1011" s="88">
        <f t="shared" si="109"/>
        <v>5.124626145758354</v>
      </c>
      <c r="AB1011" s="59">
        <f t="shared" si="110"/>
        <v>4.7069854531310753</v>
      </c>
      <c r="AC1011" s="59">
        <f t="shared" si="111"/>
        <v>4.3233811454374678</v>
      </c>
      <c r="AD1011" s="59">
        <f t="shared" si="112"/>
        <v>3.9710393658197036</v>
      </c>
    </row>
    <row r="1012" spans="1:30" x14ac:dyDescent="0.25">
      <c r="A1012" s="30" t="s">
        <v>134</v>
      </c>
      <c r="B1012" s="47">
        <v>30576</v>
      </c>
      <c r="C1012" s="35">
        <v>4301330758</v>
      </c>
      <c r="D1012" s="34">
        <v>366</v>
      </c>
      <c r="E1012" s="32">
        <v>4486</v>
      </c>
      <c r="F1012" s="34" t="s">
        <v>18</v>
      </c>
      <c r="G1012" s="34" t="s">
        <v>32</v>
      </c>
      <c r="H1012" s="34">
        <v>40.367939999999898</v>
      </c>
      <c r="I1012" s="2">
        <v>-109.97777000000001</v>
      </c>
      <c r="J1012" s="35">
        <v>4486</v>
      </c>
      <c r="K1012" s="34">
        <v>365</v>
      </c>
      <c r="L1012" s="34">
        <v>730</v>
      </c>
      <c r="M1012" s="34">
        <v>1095</v>
      </c>
      <c r="N1012" s="34">
        <v>1460</v>
      </c>
      <c r="O1012" s="34">
        <v>1825</v>
      </c>
      <c r="P1012" s="34">
        <v>2190</v>
      </c>
      <c r="Q1012" s="48">
        <v>2.3290384453705478E-4</v>
      </c>
      <c r="R1012" s="14">
        <v>4120.4053021942491</v>
      </c>
      <c r="S1012" s="14">
        <v>3784.6054066764341</v>
      </c>
      <c r="T1012" s="14">
        <v>3476.1721320514048</v>
      </c>
      <c r="U1012" s="14">
        <v>3192.8751859662275</v>
      </c>
      <c r="V1012" s="14">
        <v>2932.666037784149</v>
      </c>
      <c r="W1012" s="12">
        <v>2693.6631055842199</v>
      </c>
      <c r="X1012" s="88">
        <f t="shared" si="106"/>
        <v>6.6148043840000001</v>
      </c>
      <c r="Y1012" s="88">
        <f t="shared" si="113"/>
        <v>6.0757189159187162</v>
      </c>
      <c r="Z1012" s="88">
        <f t="shared" si="114"/>
        <v>5.5805671947822955</v>
      </c>
      <c r="AA1012" s="88">
        <f t="shared" si="109"/>
        <v>5.1257687602836066</v>
      </c>
      <c r="AB1012" s="59">
        <f t="shared" si="110"/>
        <v>4.7080349482153849</v>
      </c>
      <c r="AC1012" s="59">
        <f t="shared" si="111"/>
        <v>4.3243451100183901</v>
      </c>
      <c r="AD1012" s="59">
        <f t="shared" si="112"/>
        <v>3.971924770360578</v>
      </c>
    </row>
    <row r="1013" spans="1:30" x14ac:dyDescent="0.25">
      <c r="A1013" s="30" t="s">
        <v>27</v>
      </c>
      <c r="B1013" s="47">
        <v>18082</v>
      </c>
      <c r="C1013" s="35">
        <v>4304715686</v>
      </c>
      <c r="D1013" s="34">
        <v>366</v>
      </c>
      <c r="E1013" s="32">
        <v>4496</v>
      </c>
      <c r="F1013" s="34" t="s">
        <v>18</v>
      </c>
      <c r="G1013" s="34" t="s">
        <v>19</v>
      </c>
      <c r="H1013" s="34">
        <v>40.360770000000002</v>
      </c>
      <c r="I1013" s="2">
        <v>-109.40603</v>
      </c>
      <c r="J1013" s="35">
        <v>4496</v>
      </c>
      <c r="K1013" s="34">
        <v>365</v>
      </c>
      <c r="L1013" s="34">
        <v>730</v>
      </c>
      <c r="M1013" s="34">
        <v>1095</v>
      </c>
      <c r="N1013" s="34">
        <v>1460</v>
      </c>
      <c r="O1013" s="34">
        <v>1825</v>
      </c>
      <c r="P1013" s="34">
        <v>2190</v>
      </c>
      <c r="Q1013" s="48">
        <v>2.3290384453705478E-4</v>
      </c>
      <c r="R1013" s="14">
        <v>4129.5903340760915</v>
      </c>
      <c r="S1013" s="14">
        <v>3793.0418877434795</v>
      </c>
      <c r="T1013" s="14">
        <v>3483.9210668085411</v>
      </c>
      <c r="U1013" s="14">
        <v>3199.9926072456888</v>
      </c>
      <c r="V1013" s="14">
        <v>2939.2034119209843</v>
      </c>
      <c r="W1013" s="12">
        <v>2699.6677045712554</v>
      </c>
      <c r="X1013" s="88">
        <f t="shared" si="106"/>
        <v>6.6295498239999997</v>
      </c>
      <c r="Y1013" s="88">
        <f t="shared" si="113"/>
        <v>6.0892626495698963</v>
      </c>
      <c r="Z1013" s="88">
        <f t="shared" si="114"/>
        <v>5.5930071573208213</v>
      </c>
      <c r="AA1013" s="88">
        <f t="shared" si="109"/>
        <v>5.1371949055361332</v>
      </c>
      <c r="AB1013" s="59">
        <f t="shared" si="110"/>
        <v>4.7185298990584865</v>
      </c>
      <c r="AC1013" s="59">
        <f t="shared" si="111"/>
        <v>4.3339847558276157</v>
      </c>
      <c r="AD1013" s="59">
        <f t="shared" si="112"/>
        <v>3.9807788157693169</v>
      </c>
    </row>
    <row r="1014" spans="1:30" x14ac:dyDescent="0.25">
      <c r="A1014" s="30" t="s">
        <v>973</v>
      </c>
      <c r="B1014" s="47">
        <v>40343</v>
      </c>
      <c r="C1014" s="35">
        <v>4301350124</v>
      </c>
      <c r="D1014" s="34">
        <v>363</v>
      </c>
      <c r="E1014" s="32">
        <v>4496</v>
      </c>
      <c r="F1014" s="34" t="s">
        <v>18</v>
      </c>
      <c r="G1014" s="34" t="s">
        <v>32</v>
      </c>
      <c r="H1014" s="34">
        <v>40.065359999999899</v>
      </c>
      <c r="I1014" s="2">
        <v>-110.08419000000001</v>
      </c>
      <c r="J1014" s="35">
        <v>4496</v>
      </c>
      <c r="K1014" s="34">
        <v>365</v>
      </c>
      <c r="L1014" s="34">
        <v>730</v>
      </c>
      <c r="M1014" s="34">
        <v>1095</v>
      </c>
      <c r="N1014" s="34">
        <v>1460</v>
      </c>
      <c r="O1014" s="34">
        <v>1825</v>
      </c>
      <c r="P1014" s="34">
        <v>2190</v>
      </c>
      <c r="Q1014" s="48">
        <v>2.3290384453705478E-4</v>
      </c>
      <c r="R1014" s="14">
        <v>4129.5903340760915</v>
      </c>
      <c r="S1014" s="14">
        <v>3793.0418877434795</v>
      </c>
      <c r="T1014" s="14">
        <v>3483.9210668085411</v>
      </c>
      <c r="U1014" s="14">
        <v>3199.9926072456888</v>
      </c>
      <c r="V1014" s="14">
        <v>2939.2034119209843</v>
      </c>
      <c r="W1014" s="12">
        <v>2699.6677045712554</v>
      </c>
      <c r="X1014" s="88">
        <f t="shared" si="106"/>
        <v>6.6295498239999997</v>
      </c>
      <c r="Y1014" s="88">
        <f t="shared" si="113"/>
        <v>6.0892626495698963</v>
      </c>
      <c r="Z1014" s="88">
        <f t="shared" si="114"/>
        <v>5.5930071573208213</v>
      </c>
      <c r="AA1014" s="88">
        <f t="shared" si="109"/>
        <v>5.1371949055361332</v>
      </c>
      <c r="AB1014" s="59">
        <f t="shared" si="110"/>
        <v>4.7185298990584865</v>
      </c>
      <c r="AC1014" s="59">
        <f t="shared" si="111"/>
        <v>4.3339847558276157</v>
      </c>
      <c r="AD1014" s="59">
        <f t="shared" si="112"/>
        <v>3.9807788157693169</v>
      </c>
    </row>
    <row r="1015" spans="1:30" x14ac:dyDescent="0.25">
      <c r="A1015" s="30" t="s">
        <v>1008</v>
      </c>
      <c r="B1015" s="47">
        <v>40382</v>
      </c>
      <c r="C1015" s="35">
        <v>4301334222</v>
      </c>
      <c r="D1015" s="34">
        <v>322</v>
      </c>
      <c r="E1015" s="32">
        <v>4496</v>
      </c>
      <c r="F1015" s="34" t="s">
        <v>18</v>
      </c>
      <c r="G1015" s="34" t="s">
        <v>32</v>
      </c>
      <c r="H1015" s="34">
        <v>40.06859</v>
      </c>
      <c r="I1015" s="2">
        <v>-110.18249</v>
      </c>
      <c r="J1015" s="35">
        <v>4496</v>
      </c>
      <c r="K1015" s="34">
        <v>365</v>
      </c>
      <c r="L1015" s="34">
        <v>730</v>
      </c>
      <c r="M1015" s="34">
        <v>1095</v>
      </c>
      <c r="N1015" s="34">
        <v>1460</v>
      </c>
      <c r="O1015" s="34">
        <v>1825</v>
      </c>
      <c r="P1015" s="34">
        <v>2190</v>
      </c>
      <c r="Q1015" s="48">
        <v>2.3290384453705478E-4</v>
      </c>
      <c r="R1015" s="14">
        <v>4129.5903340760915</v>
      </c>
      <c r="S1015" s="14">
        <v>3793.0418877434795</v>
      </c>
      <c r="T1015" s="14">
        <v>3483.9210668085411</v>
      </c>
      <c r="U1015" s="14">
        <v>3199.9926072456888</v>
      </c>
      <c r="V1015" s="14">
        <v>2939.2034119209843</v>
      </c>
      <c r="W1015" s="12">
        <v>2699.6677045712554</v>
      </c>
      <c r="X1015" s="88">
        <f t="shared" si="106"/>
        <v>6.6295498239999997</v>
      </c>
      <c r="Y1015" s="88">
        <f t="shared" si="113"/>
        <v>6.0892626495698963</v>
      </c>
      <c r="Z1015" s="88">
        <f t="shared" si="114"/>
        <v>5.5930071573208213</v>
      </c>
      <c r="AA1015" s="88">
        <f t="shared" si="109"/>
        <v>5.1371949055361332</v>
      </c>
      <c r="AB1015" s="59">
        <f t="shared" si="110"/>
        <v>4.7185298990584865</v>
      </c>
      <c r="AC1015" s="59">
        <f t="shared" si="111"/>
        <v>4.3339847558276157</v>
      </c>
      <c r="AD1015" s="59">
        <f t="shared" si="112"/>
        <v>3.9807788157693169</v>
      </c>
    </row>
    <row r="1016" spans="1:30" x14ac:dyDescent="0.25">
      <c r="A1016" s="30" t="s">
        <v>1190</v>
      </c>
      <c r="B1016" s="47">
        <v>40579</v>
      </c>
      <c r="C1016" s="35">
        <v>4301350225</v>
      </c>
      <c r="D1016" s="34">
        <v>311</v>
      </c>
      <c r="E1016" s="32">
        <v>4499</v>
      </c>
      <c r="F1016" s="34" t="s">
        <v>18</v>
      </c>
      <c r="G1016" s="34" t="s">
        <v>32</v>
      </c>
      <c r="H1016" s="34">
        <v>40.076149999999899</v>
      </c>
      <c r="I1016" s="2">
        <v>-110.103309999999</v>
      </c>
      <c r="J1016" s="35">
        <v>4499</v>
      </c>
      <c r="K1016" s="34">
        <v>365</v>
      </c>
      <c r="L1016" s="34">
        <v>730</v>
      </c>
      <c r="M1016" s="34">
        <v>1095</v>
      </c>
      <c r="N1016" s="34">
        <v>1460</v>
      </c>
      <c r="O1016" s="34">
        <v>1825</v>
      </c>
      <c r="P1016" s="34">
        <v>2190</v>
      </c>
      <c r="Q1016" s="48">
        <v>2.3290384453705478E-4</v>
      </c>
      <c r="R1016" s="14">
        <v>4132.3458436406436</v>
      </c>
      <c r="S1016" s="14">
        <v>3795.5728320635926</v>
      </c>
      <c r="T1016" s="14">
        <v>3486.2457472356823</v>
      </c>
      <c r="U1016" s="14">
        <v>3202.1278336295272</v>
      </c>
      <c r="V1016" s="14">
        <v>2941.1646241620347</v>
      </c>
      <c r="W1016" s="12">
        <v>2701.4690842673663</v>
      </c>
      <c r="X1016" s="88">
        <f t="shared" si="106"/>
        <v>6.6339734559999997</v>
      </c>
      <c r="Y1016" s="88">
        <f t="shared" si="113"/>
        <v>6.093325769665249</v>
      </c>
      <c r="Z1016" s="88">
        <f t="shared" si="114"/>
        <v>5.5967391460823777</v>
      </c>
      <c r="AA1016" s="88">
        <f t="shared" si="109"/>
        <v>5.1406227491118921</v>
      </c>
      <c r="AB1016" s="59">
        <f t="shared" si="110"/>
        <v>4.7216783843114172</v>
      </c>
      <c r="AC1016" s="59">
        <f t="shared" si="111"/>
        <v>4.3368766495703834</v>
      </c>
      <c r="AD1016" s="59">
        <f t="shared" si="112"/>
        <v>3.9834350293919392</v>
      </c>
    </row>
    <row r="1017" spans="1:30" x14ac:dyDescent="0.25">
      <c r="A1017" s="30" t="s">
        <v>1318</v>
      </c>
      <c r="B1017" s="47">
        <v>40736</v>
      </c>
      <c r="C1017" s="35">
        <v>4301350590</v>
      </c>
      <c r="D1017" s="34">
        <v>356</v>
      </c>
      <c r="E1017" s="32">
        <v>4505</v>
      </c>
      <c r="F1017" s="34" t="s">
        <v>18</v>
      </c>
      <c r="G1017" s="34" t="s">
        <v>32</v>
      </c>
      <c r="H1017" s="34">
        <v>40.12189</v>
      </c>
      <c r="I1017" s="2">
        <v>-110.0133</v>
      </c>
      <c r="J1017" s="35">
        <v>4505</v>
      </c>
      <c r="K1017" s="34">
        <v>365</v>
      </c>
      <c r="L1017" s="34">
        <v>730</v>
      </c>
      <c r="M1017" s="34">
        <v>1095</v>
      </c>
      <c r="N1017" s="34">
        <v>1460</v>
      </c>
      <c r="O1017" s="34">
        <v>1825</v>
      </c>
      <c r="P1017" s="34">
        <v>2190</v>
      </c>
      <c r="Q1017" s="48">
        <v>2.3290384453705478E-4</v>
      </c>
      <c r="R1017" s="14">
        <v>4137.8568627697487</v>
      </c>
      <c r="S1017" s="14">
        <v>3800.6347207038198</v>
      </c>
      <c r="T1017" s="14">
        <v>3490.8951080899642</v>
      </c>
      <c r="U1017" s="14">
        <v>3206.3982863972037</v>
      </c>
      <c r="V1017" s="14">
        <v>2945.0870486441354</v>
      </c>
      <c r="W1017" s="12">
        <v>2705.0718436595876</v>
      </c>
      <c r="X1017" s="88">
        <f t="shared" si="106"/>
        <v>6.6428207199999996</v>
      </c>
      <c r="Y1017" s="88">
        <f t="shared" si="113"/>
        <v>6.1014520098559561</v>
      </c>
      <c r="Z1017" s="88">
        <f t="shared" si="114"/>
        <v>5.604203123605493</v>
      </c>
      <c r="AA1017" s="88">
        <f t="shared" si="109"/>
        <v>5.1474784362634081</v>
      </c>
      <c r="AB1017" s="59">
        <f t="shared" si="110"/>
        <v>4.7279753548172785</v>
      </c>
      <c r="AC1017" s="59">
        <f t="shared" si="111"/>
        <v>4.3426604370559181</v>
      </c>
      <c r="AD1017" s="59">
        <f t="shared" si="112"/>
        <v>3.9887474566371828</v>
      </c>
    </row>
    <row r="1018" spans="1:30" x14ac:dyDescent="0.25">
      <c r="A1018" s="30" t="s">
        <v>108</v>
      </c>
      <c r="B1018" s="47">
        <v>29628</v>
      </c>
      <c r="C1018" s="35">
        <v>4301330550</v>
      </c>
      <c r="D1018" s="34">
        <v>366</v>
      </c>
      <c r="E1018" s="32">
        <v>4518</v>
      </c>
      <c r="F1018" s="34" t="s">
        <v>18</v>
      </c>
      <c r="G1018" s="34" t="s">
        <v>32</v>
      </c>
      <c r="H1018" s="34">
        <v>40.203699999999898</v>
      </c>
      <c r="I1018" s="2">
        <v>-110.476789999999</v>
      </c>
      <c r="J1018" s="35">
        <v>4518</v>
      </c>
      <c r="K1018" s="34">
        <v>365</v>
      </c>
      <c r="L1018" s="34">
        <v>730</v>
      </c>
      <c r="M1018" s="34">
        <v>1095</v>
      </c>
      <c r="N1018" s="34">
        <v>1460</v>
      </c>
      <c r="O1018" s="34">
        <v>1825</v>
      </c>
      <c r="P1018" s="34">
        <v>2190</v>
      </c>
      <c r="Q1018" s="48">
        <v>2.3290384453705478E-4</v>
      </c>
      <c r="R1018" s="14">
        <v>4149.7974042161431</v>
      </c>
      <c r="S1018" s="14">
        <v>3811.6021460909783</v>
      </c>
      <c r="T1018" s="14">
        <v>3500.9687232742413</v>
      </c>
      <c r="U1018" s="14">
        <v>3215.650934060503</v>
      </c>
      <c r="V1018" s="14">
        <v>2953.5856350220211</v>
      </c>
      <c r="W1018" s="12">
        <v>2712.8778223427344</v>
      </c>
      <c r="X1018" s="88">
        <f t="shared" si="106"/>
        <v>6.661989792</v>
      </c>
      <c r="Y1018" s="88">
        <f t="shared" si="113"/>
        <v>6.1190588636024881</v>
      </c>
      <c r="Z1018" s="88">
        <f t="shared" si="114"/>
        <v>5.6203750749055752</v>
      </c>
      <c r="AA1018" s="88">
        <f t="shared" si="109"/>
        <v>5.1623324250916927</v>
      </c>
      <c r="AB1018" s="59">
        <f t="shared" si="110"/>
        <v>4.7416187909133098</v>
      </c>
      <c r="AC1018" s="59">
        <f t="shared" si="111"/>
        <v>4.3551919766079106</v>
      </c>
      <c r="AD1018" s="59">
        <f t="shared" si="112"/>
        <v>4.0002577156685444</v>
      </c>
    </row>
    <row r="1019" spans="1:30" x14ac:dyDescent="0.25">
      <c r="A1019" s="30" t="s">
        <v>1078</v>
      </c>
      <c r="B1019" s="47">
        <v>40458</v>
      </c>
      <c r="C1019" s="35">
        <v>4304751164</v>
      </c>
      <c r="D1019" s="34">
        <v>366</v>
      </c>
      <c r="E1019" s="32">
        <v>4533</v>
      </c>
      <c r="F1019" s="34" t="s">
        <v>18</v>
      </c>
      <c r="G1019" s="34" t="s">
        <v>19</v>
      </c>
      <c r="H1019" s="34">
        <v>40.122860000000003</v>
      </c>
      <c r="I1019" s="2">
        <v>-109.933049999999</v>
      </c>
      <c r="J1019" s="35">
        <v>4533</v>
      </c>
      <c r="K1019" s="34">
        <v>365</v>
      </c>
      <c r="L1019" s="34">
        <v>730</v>
      </c>
      <c r="M1019" s="34">
        <v>1095</v>
      </c>
      <c r="N1019" s="34">
        <v>1460</v>
      </c>
      <c r="O1019" s="34">
        <v>1825</v>
      </c>
      <c r="P1019" s="34">
        <v>2190</v>
      </c>
      <c r="Q1019" s="48">
        <v>2.3290384453705478E-4</v>
      </c>
      <c r="R1019" s="14">
        <v>4163.5749520389063</v>
      </c>
      <c r="S1019" s="14">
        <v>3824.2568676915462</v>
      </c>
      <c r="T1019" s="14">
        <v>3512.5921254099462</v>
      </c>
      <c r="U1019" s="14">
        <v>3226.3270659796945</v>
      </c>
      <c r="V1019" s="14">
        <v>2963.3916962272733</v>
      </c>
      <c r="W1019" s="12">
        <v>2721.8847208232878</v>
      </c>
      <c r="X1019" s="88">
        <f t="shared" si="106"/>
        <v>6.6841079519999997</v>
      </c>
      <c r="Y1019" s="88">
        <f t="shared" si="113"/>
        <v>6.1393744640792569</v>
      </c>
      <c r="Z1019" s="88">
        <f t="shared" si="114"/>
        <v>5.6390350187133631</v>
      </c>
      <c r="AA1019" s="88">
        <f t="shared" si="109"/>
        <v>5.1794716429704835</v>
      </c>
      <c r="AB1019" s="59">
        <f t="shared" si="110"/>
        <v>4.7573612171779622</v>
      </c>
      <c r="AC1019" s="59">
        <f t="shared" si="111"/>
        <v>4.3696514453217485</v>
      </c>
      <c r="AD1019" s="59">
        <f t="shared" si="112"/>
        <v>4.0135387837816543</v>
      </c>
    </row>
    <row r="1020" spans="1:30" x14ac:dyDescent="0.25">
      <c r="A1020" s="30" t="s">
        <v>24</v>
      </c>
      <c r="B1020" s="47">
        <v>18033</v>
      </c>
      <c r="C1020" s="35">
        <v>4304715400</v>
      </c>
      <c r="D1020" s="34">
        <v>366</v>
      </c>
      <c r="E1020" s="32">
        <v>4538</v>
      </c>
      <c r="F1020" s="34" t="s">
        <v>18</v>
      </c>
      <c r="G1020" s="34" t="s">
        <v>19</v>
      </c>
      <c r="H1020" s="34">
        <v>40.366410000000002</v>
      </c>
      <c r="I1020" s="2">
        <v>-109.4186</v>
      </c>
      <c r="J1020" s="35">
        <v>4538</v>
      </c>
      <c r="K1020" s="34">
        <v>365</v>
      </c>
      <c r="L1020" s="34">
        <v>730</v>
      </c>
      <c r="M1020" s="34">
        <v>1095</v>
      </c>
      <c r="N1020" s="34">
        <v>1460</v>
      </c>
      <c r="O1020" s="34">
        <v>1825</v>
      </c>
      <c r="P1020" s="34">
        <v>2190</v>
      </c>
      <c r="Q1020" s="48">
        <v>2.3290384453705478E-4</v>
      </c>
      <c r="R1020" s="14">
        <v>4168.1674679798271</v>
      </c>
      <c r="S1020" s="14">
        <v>3828.4751082250687</v>
      </c>
      <c r="T1020" s="14">
        <v>3516.4665927885144</v>
      </c>
      <c r="U1020" s="14">
        <v>3229.8857766194251</v>
      </c>
      <c r="V1020" s="14">
        <v>2966.6603832956907</v>
      </c>
      <c r="W1020" s="12">
        <v>2724.8870203168058</v>
      </c>
      <c r="X1020" s="88">
        <f t="shared" si="106"/>
        <v>6.691480672</v>
      </c>
      <c r="Y1020" s="88">
        <f t="shared" si="113"/>
        <v>6.1461463309048456</v>
      </c>
      <c r="Z1020" s="88">
        <f t="shared" si="114"/>
        <v>5.6452549999826251</v>
      </c>
      <c r="AA1020" s="88">
        <f t="shared" si="109"/>
        <v>5.1851847155967468</v>
      </c>
      <c r="AB1020" s="59">
        <f t="shared" si="110"/>
        <v>4.762608692599513</v>
      </c>
      <c r="AC1020" s="59">
        <f t="shared" si="111"/>
        <v>4.3744712682263609</v>
      </c>
      <c r="AD1020" s="59">
        <f t="shared" si="112"/>
        <v>4.017965806486024</v>
      </c>
    </row>
    <row r="1021" spans="1:30" x14ac:dyDescent="0.25">
      <c r="A1021" s="30" t="s">
        <v>162</v>
      </c>
      <c r="B1021" s="47">
        <v>31096</v>
      </c>
      <c r="C1021" s="35">
        <v>4304731480</v>
      </c>
      <c r="D1021" s="34">
        <v>366</v>
      </c>
      <c r="E1021" s="32">
        <v>4545</v>
      </c>
      <c r="F1021" s="34" t="s">
        <v>18</v>
      </c>
      <c r="G1021" s="34" t="s">
        <v>19</v>
      </c>
      <c r="H1021" s="34">
        <v>40.455190000000002</v>
      </c>
      <c r="I1021" s="2">
        <v>-109.96796000000001</v>
      </c>
      <c r="J1021" s="35">
        <v>4545</v>
      </c>
      <c r="K1021" s="34">
        <v>365</v>
      </c>
      <c r="L1021" s="34">
        <v>730</v>
      </c>
      <c r="M1021" s="34">
        <v>1095</v>
      </c>
      <c r="N1021" s="34">
        <v>1460</v>
      </c>
      <c r="O1021" s="34">
        <v>1825</v>
      </c>
      <c r="P1021" s="34">
        <v>2190</v>
      </c>
      <c r="Q1021" s="48">
        <v>2.3290384453705478E-4</v>
      </c>
      <c r="R1021" s="14">
        <v>4174.5969902971165</v>
      </c>
      <c r="S1021" s="14">
        <v>3834.3806449720005</v>
      </c>
      <c r="T1021" s="14">
        <v>3521.89084711851</v>
      </c>
      <c r="U1021" s="14">
        <v>3234.8679715150479</v>
      </c>
      <c r="V1021" s="14">
        <v>2971.2365451914752</v>
      </c>
      <c r="W1021" s="12">
        <v>2729.0902396077304</v>
      </c>
      <c r="X1021" s="88">
        <f t="shared" si="106"/>
        <v>6.7018024799999996</v>
      </c>
      <c r="Y1021" s="88">
        <f t="shared" si="113"/>
        <v>6.1556269444606713</v>
      </c>
      <c r="Z1021" s="88">
        <f t="shared" si="114"/>
        <v>5.6539629737595929</v>
      </c>
      <c r="AA1021" s="88">
        <f t="shared" si="109"/>
        <v>5.1931830172735163</v>
      </c>
      <c r="AB1021" s="59">
        <f t="shared" si="110"/>
        <v>4.7699551581896849</v>
      </c>
      <c r="AC1021" s="59">
        <f t="shared" si="111"/>
        <v>4.3812190202928187</v>
      </c>
      <c r="AD1021" s="59">
        <f t="shared" si="112"/>
        <v>4.0241636382721406</v>
      </c>
    </row>
    <row r="1022" spans="1:30" x14ac:dyDescent="0.25">
      <c r="A1022" s="30" t="s">
        <v>1096</v>
      </c>
      <c r="B1022" s="47">
        <v>40475</v>
      </c>
      <c r="C1022" s="35">
        <v>4304751165</v>
      </c>
      <c r="D1022" s="34">
        <v>339</v>
      </c>
      <c r="E1022" s="32">
        <v>4565</v>
      </c>
      <c r="F1022" s="34" t="s">
        <v>18</v>
      </c>
      <c r="G1022" s="34" t="s">
        <v>19</v>
      </c>
      <c r="H1022" s="34">
        <v>40.122320000000002</v>
      </c>
      <c r="I1022" s="2">
        <v>-109.92793</v>
      </c>
      <c r="J1022" s="35">
        <v>4565</v>
      </c>
      <c r="K1022" s="34">
        <v>365</v>
      </c>
      <c r="L1022" s="34">
        <v>730</v>
      </c>
      <c r="M1022" s="34">
        <v>1095</v>
      </c>
      <c r="N1022" s="34">
        <v>1460</v>
      </c>
      <c r="O1022" s="34">
        <v>1825</v>
      </c>
      <c r="P1022" s="34">
        <v>2190</v>
      </c>
      <c r="Q1022" s="48">
        <v>2.3290384453705478E-4</v>
      </c>
      <c r="R1022" s="14">
        <v>4192.9670540607995</v>
      </c>
      <c r="S1022" s="14">
        <v>3851.2536071060904</v>
      </c>
      <c r="T1022" s="14">
        <v>3537.3887166327827</v>
      </c>
      <c r="U1022" s="14">
        <v>3249.10281407397</v>
      </c>
      <c r="V1022" s="14">
        <v>2984.3112934651454</v>
      </c>
      <c r="W1022" s="12">
        <v>2741.0994375818018</v>
      </c>
      <c r="X1022" s="88">
        <f t="shared" si="106"/>
        <v>6.7312933599999996</v>
      </c>
      <c r="Y1022" s="88">
        <f t="shared" si="113"/>
        <v>6.1827144117630271</v>
      </c>
      <c r="Z1022" s="88">
        <f t="shared" si="114"/>
        <v>5.6788428988366428</v>
      </c>
      <c r="AA1022" s="88">
        <f t="shared" si="109"/>
        <v>5.2160353077785695</v>
      </c>
      <c r="AB1022" s="59">
        <f t="shared" si="110"/>
        <v>4.790945059875888</v>
      </c>
      <c r="AC1022" s="59">
        <f t="shared" si="111"/>
        <v>4.4004983119112691</v>
      </c>
      <c r="AD1022" s="59">
        <f t="shared" si="112"/>
        <v>4.0418717290896202</v>
      </c>
    </row>
    <row r="1023" spans="1:30" x14ac:dyDescent="0.25">
      <c r="A1023" s="30" t="s">
        <v>1281</v>
      </c>
      <c r="B1023" s="47">
        <v>40687</v>
      </c>
      <c r="C1023" s="35">
        <v>4304751305</v>
      </c>
      <c r="D1023" s="34">
        <v>365</v>
      </c>
      <c r="E1023" s="32">
        <v>4593</v>
      </c>
      <c r="F1023" s="34" t="s">
        <v>18</v>
      </c>
      <c r="G1023" s="34" t="s">
        <v>19</v>
      </c>
      <c r="H1023" s="34">
        <v>40.158700000000003</v>
      </c>
      <c r="I1023" s="2">
        <v>-109.85705</v>
      </c>
      <c r="J1023" s="35">
        <v>4593</v>
      </c>
      <c r="K1023" s="34">
        <v>365</v>
      </c>
      <c r="L1023" s="34">
        <v>730</v>
      </c>
      <c r="M1023" s="34">
        <v>1095</v>
      </c>
      <c r="N1023" s="34">
        <v>1460</v>
      </c>
      <c r="O1023" s="34">
        <v>1825</v>
      </c>
      <c r="P1023" s="34">
        <v>2190</v>
      </c>
      <c r="Q1023" s="48">
        <v>2.3290384453705478E-4</v>
      </c>
      <c r="R1023" s="14">
        <v>4218.6851433299571</v>
      </c>
      <c r="S1023" s="14">
        <v>3874.8757540938168</v>
      </c>
      <c r="T1023" s="14">
        <v>3559.0857339527647</v>
      </c>
      <c r="U1023" s="14">
        <v>3269.0315936564607</v>
      </c>
      <c r="V1023" s="14">
        <v>3002.6159410482828</v>
      </c>
      <c r="W1023" s="12">
        <v>2757.912314745502</v>
      </c>
      <c r="X1023" s="88">
        <f t="shared" si="106"/>
        <v>6.7725805919999997</v>
      </c>
      <c r="Y1023" s="88">
        <f t="shared" si="113"/>
        <v>6.2206368659863278</v>
      </c>
      <c r="Z1023" s="88">
        <f t="shared" si="114"/>
        <v>5.7136747939445129</v>
      </c>
      <c r="AA1023" s="88">
        <f t="shared" si="109"/>
        <v>5.2480285144856449</v>
      </c>
      <c r="AB1023" s="59">
        <f t="shared" si="110"/>
        <v>4.8203309222365718</v>
      </c>
      <c r="AC1023" s="59">
        <f t="shared" si="111"/>
        <v>4.4274893201770986</v>
      </c>
      <c r="AD1023" s="59">
        <f t="shared" si="112"/>
        <v>4.0666630562340913</v>
      </c>
    </row>
    <row r="1024" spans="1:30" x14ac:dyDescent="0.25">
      <c r="A1024" s="30" t="s">
        <v>1259</v>
      </c>
      <c r="B1024" s="47">
        <v>40659</v>
      </c>
      <c r="C1024" s="35">
        <v>4304751306</v>
      </c>
      <c r="D1024" s="34">
        <v>361</v>
      </c>
      <c r="E1024" s="32">
        <v>4596</v>
      </c>
      <c r="F1024" s="34" t="s">
        <v>18</v>
      </c>
      <c r="G1024" s="34" t="s">
        <v>19</v>
      </c>
      <c r="H1024" s="34">
        <v>40.158700000000003</v>
      </c>
      <c r="I1024" s="2">
        <v>-109.847579999999</v>
      </c>
      <c r="J1024" s="35">
        <v>4596</v>
      </c>
      <c r="K1024" s="34">
        <v>365</v>
      </c>
      <c r="L1024" s="34">
        <v>730</v>
      </c>
      <c r="M1024" s="34">
        <v>1095</v>
      </c>
      <c r="N1024" s="34">
        <v>1460</v>
      </c>
      <c r="O1024" s="34">
        <v>1825</v>
      </c>
      <c r="P1024" s="34">
        <v>2190</v>
      </c>
      <c r="Q1024" s="48">
        <v>2.3290384453705478E-4</v>
      </c>
      <c r="R1024" s="14">
        <v>4221.4406528945092</v>
      </c>
      <c r="S1024" s="14">
        <v>3877.4066984139304</v>
      </c>
      <c r="T1024" s="14">
        <v>3561.4104143799059</v>
      </c>
      <c r="U1024" s="14">
        <v>3271.1668200402992</v>
      </c>
      <c r="V1024" s="14">
        <v>3004.5771532893336</v>
      </c>
      <c r="W1024" s="12">
        <v>2759.7136944416129</v>
      </c>
      <c r="X1024" s="88">
        <f t="shared" si="106"/>
        <v>6.7770042239999997</v>
      </c>
      <c r="Y1024" s="88">
        <f t="shared" si="113"/>
        <v>6.2246999860816805</v>
      </c>
      <c r="Z1024" s="88">
        <f t="shared" si="114"/>
        <v>5.7174067827060702</v>
      </c>
      <c r="AA1024" s="88">
        <f t="shared" si="109"/>
        <v>5.2514563580614038</v>
      </c>
      <c r="AB1024" s="59">
        <f t="shared" si="110"/>
        <v>4.8234794074895024</v>
      </c>
      <c r="AC1024" s="59">
        <f t="shared" si="111"/>
        <v>4.4303812139198673</v>
      </c>
      <c r="AD1024" s="59">
        <f t="shared" si="112"/>
        <v>4.0693192698567131</v>
      </c>
    </row>
    <row r="1025" spans="1:30" x14ac:dyDescent="0.25">
      <c r="A1025" s="30" t="s">
        <v>1613</v>
      </c>
      <c r="B1025" s="47">
        <v>41160</v>
      </c>
      <c r="C1025" s="35">
        <v>4301350976</v>
      </c>
      <c r="D1025" s="34">
        <v>117</v>
      </c>
      <c r="E1025" s="32">
        <v>4596</v>
      </c>
      <c r="F1025" s="34" t="s">
        <v>18</v>
      </c>
      <c r="G1025" s="34" t="s">
        <v>32</v>
      </c>
      <c r="H1025" s="34">
        <v>40.09487</v>
      </c>
      <c r="I1025" s="2">
        <v>-110.43812</v>
      </c>
      <c r="J1025" s="35">
        <v>4596</v>
      </c>
      <c r="K1025" s="34">
        <v>365</v>
      </c>
      <c r="L1025" s="34">
        <v>730</v>
      </c>
      <c r="M1025" s="34">
        <v>1095</v>
      </c>
      <c r="N1025" s="34">
        <v>1460</v>
      </c>
      <c r="O1025" s="34">
        <v>1825</v>
      </c>
      <c r="P1025" s="34">
        <v>2190</v>
      </c>
      <c r="Q1025" s="48">
        <v>2.3290384453705478E-4</v>
      </c>
      <c r="R1025" s="14">
        <v>4221.4406528945092</v>
      </c>
      <c r="S1025" s="14">
        <v>3877.4066984139304</v>
      </c>
      <c r="T1025" s="14">
        <v>3561.4104143799059</v>
      </c>
      <c r="U1025" s="14">
        <v>3271.1668200402992</v>
      </c>
      <c r="V1025" s="14">
        <v>3004.5771532893336</v>
      </c>
      <c r="W1025" s="12">
        <v>2759.7136944416129</v>
      </c>
      <c r="X1025" s="88">
        <f t="shared" si="106"/>
        <v>6.7770042239999997</v>
      </c>
      <c r="Y1025" s="88">
        <f t="shared" si="113"/>
        <v>6.2246999860816805</v>
      </c>
      <c r="Z1025" s="88">
        <f t="shared" si="114"/>
        <v>5.7174067827060702</v>
      </c>
      <c r="AA1025" s="88">
        <f t="shared" si="109"/>
        <v>5.2514563580614038</v>
      </c>
      <c r="AB1025" s="59">
        <f t="shared" si="110"/>
        <v>4.8234794074895024</v>
      </c>
      <c r="AC1025" s="59">
        <f t="shared" si="111"/>
        <v>4.4303812139198673</v>
      </c>
      <c r="AD1025" s="59">
        <f t="shared" si="112"/>
        <v>4.0693192698567131</v>
      </c>
    </row>
    <row r="1026" spans="1:30" x14ac:dyDescent="0.25">
      <c r="A1026" s="30" t="s">
        <v>938</v>
      </c>
      <c r="B1026" s="47">
        <v>40299</v>
      </c>
      <c r="C1026" s="35">
        <v>4301334202</v>
      </c>
      <c r="D1026" s="34">
        <v>366</v>
      </c>
      <c r="E1026" s="32">
        <v>4608</v>
      </c>
      <c r="F1026" s="34" t="s">
        <v>18</v>
      </c>
      <c r="G1026" s="34" t="s">
        <v>32</v>
      </c>
      <c r="H1026" s="34">
        <v>40.068959999999898</v>
      </c>
      <c r="I1026" s="2">
        <v>-110.16861</v>
      </c>
      <c r="J1026" s="35">
        <v>4608</v>
      </c>
      <c r="K1026" s="34">
        <v>365</v>
      </c>
      <c r="L1026" s="34">
        <v>730</v>
      </c>
      <c r="M1026" s="34">
        <v>1095</v>
      </c>
      <c r="N1026" s="34">
        <v>1460</v>
      </c>
      <c r="O1026" s="34">
        <v>1825</v>
      </c>
      <c r="P1026" s="34">
        <v>2190</v>
      </c>
      <c r="Q1026" s="48">
        <v>2.3290384453705478E-4</v>
      </c>
      <c r="R1026" s="14">
        <v>4232.4626911527193</v>
      </c>
      <c r="S1026" s="14">
        <v>3887.5304756943842</v>
      </c>
      <c r="T1026" s="14">
        <v>3570.7091360884692</v>
      </c>
      <c r="U1026" s="14">
        <v>3279.7077255756526</v>
      </c>
      <c r="V1026" s="14">
        <v>3012.4220022535355</v>
      </c>
      <c r="W1026" s="12">
        <v>2766.9192132260555</v>
      </c>
      <c r="X1026" s="88">
        <f t="shared" si="106"/>
        <v>6.7946987519999995</v>
      </c>
      <c r="Y1026" s="88">
        <f t="shared" si="113"/>
        <v>6.2409524664630949</v>
      </c>
      <c r="Z1026" s="88">
        <f t="shared" si="114"/>
        <v>5.7323347377523</v>
      </c>
      <c r="AA1026" s="88">
        <f t="shared" si="109"/>
        <v>5.2651677323644357</v>
      </c>
      <c r="AB1026" s="59">
        <f t="shared" si="110"/>
        <v>4.8360733485012251</v>
      </c>
      <c r="AC1026" s="59">
        <f t="shared" si="111"/>
        <v>4.4419487888909375</v>
      </c>
      <c r="AD1026" s="59">
        <f t="shared" si="112"/>
        <v>4.0799441243472003</v>
      </c>
    </row>
    <row r="1027" spans="1:30" x14ac:dyDescent="0.25">
      <c r="A1027" s="30" t="s">
        <v>1164</v>
      </c>
      <c r="B1027" s="47">
        <v>40549</v>
      </c>
      <c r="C1027" s="35">
        <v>4301350279</v>
      </c>
      <c r="D1027" s="34">
        <v>339</v>
      </c>
      <c r="E1027" s="32">
        <v>4608</v>
      </c>
      <c r="F1027" s="34" t="s">
        <v>18</v>
      </c>
      <c r="G1027" s="34" t="s">
        <v>32</v>
      </c>
      <c r="H1027" s="34">
        <v>40.043489999999899</v>
      </c>
      <c r="I1027" s="2">
        <v>-110.08438</v>
      </c>
      <c r="J1027" s="35">
        <v>4608</v>
      </c>
      <c r="K1027" s="34">
        <v>365</v>
      </c>
      <c r="L1027" s="34">
        <v>730</v>
      </c>
      <c r="M1027" s="34">
        <v>1095</v>
      </c>
      <c r="N1027" s="34">
        <v>1460</v>
      </c>
      <c r="O1027" s="34">
        <v>1825</v>
      </c>
      <c r="P1027" s="34">
        <v>2190</v>
      </c>
      <c r="Q1027" s="48">
        <v>2.3290384453705478E-4</v>
      </c>
      <c r="R1027" s="14">
        <v>4232.4626911527193</v>
      </c>
      <c r="S1027" s="14">
        <v>3887.5304756943842</v>
      </c>
      <c r="T1027" s="14">
        <v>3570.7091360884692</v>
      </c>
      <c r="U1027" s="14">
        <v>3279.7077255756526</v>
      </c>
      <c r="V1027" s="14">
        <v>3012.4220022535355</v>
      </c>
      <c r="W1027" s="12">
        <v>2766.9192132260555</v>
      </c>
      <c r="X1027" s="88">
        <f t="shared" si="106"/>
        <v>6.7946987519999995</v>
      </c>
      <c r="Y1027" s="88">
        <f t="shared" si="113"/>
        <v>6.2409524664630949</v>
      </c>
      <c r="Z1027" s="88">
        <f t="shared" si="114"/>
        <v>5.7323347377523</v>
      </c>
      <c r="AA1027" s="88">
        <f t="shared" si="109"/>
        <v>5.2651677323644357</v>
      </c>
      <c r="AB1027" s="59">
        <f t="shared" si="110"/>
        <v>4.8360733485012251</v>
      </c>
      <c r="AC1027" s="59">
        <f t="shared" si="111"/>
        <v>4.4419487888909375</v>
      </c>
      <c r="AD1027" s="59">
        <f t="shared" si="112"/>
        <v>4.0799441243472003</v>
      </c>
    </row>
    <row r="1028" spans="1:30" x14ac:dyDescent="0.25">
      <c r="A1028" s="30" t="s">
        <v>653</v>
      </c>
      <c r="B1028" s="47">
        <v>39504</v>
      </c>
      <c r="C1028" s="35">
        <v>4301333517</v>
      </c>
      <c r="D1028" s="34">
        <v>288</v>
      </c>
      <c r="E1028" s="32">
        <v>4620</v>
      </c>
      <c r="F1028" s="34" t="s">
        <v>18</v>
      </c>
      <c r="G1028" s="34" t="s">
        <v>32</v>
      </c>
      <c r="H1028" s="34">
        <v>40.065480000000001</v>
      </c>
      <c r="I1028" s="2">
        <v>-110.13569</v>
      </c>
      <c r="J1028" s="35">
        <v>4620</v>
      </c>
      <c r="K1028" s="34">
        <v>365</v>
      </c>
      <c r="L1028" s="34">
        <v>730</v>
      </c>
      <c r="M1028" s="34">
        <v>1095</v>
      </c>
      <c r="N1028" s="34">
        <v>1460</v>
      </c>
      <c r="O1028" s="34">
        <v>1825</v>
      </c>
      <c r="P1028" s="34">
        <v>2190</v>
      </c>
      <c r="Q1028" s="48">
        <v>2.3290384453705478E-4</v>
      </c>
      <c r="R1028" s="14">
        <v>4243.4847294109295</v>
      </c>
      <c r="S1028" s="14">
        <v>3897.6542529748385</v>
      </c>
      <c r="T1028" s="14">
        <v>3580.007857797033</v>
      </c>
      <c r="U1028" s="14">
        <v>3288.2486311110056</v>
      </c>
      <c r="V1028" s="14">
        <v>3020.2668512177374</v>
      </c>
      <c r="W1028" s="12">
        <v>2774.1247320104985</v>
      </c>
      <c r="X1028" s="88">
        <f t="shared" ref="X1028:X1091" si="115">E1028*0.001474544</f>
        <v>6.8123932799999993</v>
      </c>
      <c r="Y1028" s="88">
        <f t="shared" si="113"/>
        <v>6.2572049468445092</v>
      </c>
      <c r="Z1028" s="88">
        <f t="shared" si="114"/>
        <v>5.7472626927985297</v>
      </c>
      <c r="AA1028" s="88">
        <f t="shared" si="109"/>
        <v>5.2788791066674676</v>
      </c>
      <c r="AB1028" s="59">
        <f t="shared" si="110"/>
        <v>4.8486672895129468</v>
      </c>
      <c r="AC1028" s="59">
        <f t="shared" si="111"/>
        <v>4.4535163638620077</v>
      </c>
      <c r="AD1028" s="59">
        <f t="shared" si="112"/>
        <v>4.0905689788376884</v>
      </c>
    </row>
    <row r="1029" spans="1:30" x14ac:dyDescent="0.25">
      <c r="A1029" s="30" t="s">
        <v>763</v>
      </c>
      <c r="B1029" s="47">
        <v>39840</v>
      </c>
      <c r="C1029" s="35">
        <v>4301334164</v>
      </c>
      <c r="D1029" s="34">
        <v>357</v>
      </c>
      <c r="E1029" s="32">
        <v>4620</v>
      </c>
      <c r="F1029" s="34" t="s">
        <v>18</v>
      </c>
      <c r="G1029" s="34" t="s">
        <v>32</v>
      </c>
      <c r="H1029" s="34">
        <v>40.032800000000002</v>
      </c>
      <c r="I1029" s="2">
        <v>-110.079759999999</v>
      </c>
      <c r="J1029" s="35">
        <v>4620</v>
      </c>
      <c r="K1029" s="34">
        <v>365</v>
      </c>
      <c r="L1029" s="34">
        <v>730</v>
      </c>
      <c r="M1029" s="34">
        <v>1095</v>
      </c>
      <c r="N1029" s="34">
        <v>1460</v>
      </c>
      <c r="O1029" s="34">
        <v>1825</v>
      </c>
      <c r="P1029" s="34">
        <v>2190</v>
      </c>
      <c r="Q1029" s="48">
        <v>2.3290384453705478E-4</v>
      </c>
      <c r="R1029" s="14">
        <v>4243.4847294109295</v>
      </c>
      <c r="S1029" s="14">
        <v>3897.6542529748385</v>
      </c>
      <c r="T1029" s="14">
        <v>3580.007857797033</v>
      </c>
      <c r="U1029" s="14">
        <v>3288.2486311110056</v>
      </c>
      <c r="V1029" s="14">
        <v>3020.2668512177374</v>
      </c>
      <c r="W1029" s="12">
        <v>2774.1247320104985</v>
      </c>
      <c r="X1029" s="88">
        <f t="shared" si="115"/>
        <v>6.8123932799999993</v>
      </c>
      <c r="Y1029" s="88">
        <f t="shared" si="113"/>
        <v>6.2572049468445092</v>
      </c>
      <c r="Z1029" s="88">
        <f t="shared" si="114"/>
        <v>5.7472626927985297</v>
      </c>
      <c r="AA1029" s="88">
        <f t="shared" ref="AA1029:AA1092" si="116">T1029*0.001474544</f>
        <v>5.2788791066674676</v>
      </c>
      <c r="AB1029" s="59">
        <f t="shared" ref="AB1029:AB1092" si="117">U1029*0.001474544</f>
        <v>4.8486672895129468</v>
      </c>
      <c r="AC1029" s="59">
        <f t="shared" ref="AC1029:AC1092" si="118">V1029*0.001474544</f>
        <v>4.4535163638620077</v>
      </c>
      <c r="AD1029" s="59">
        <f t="shared" ref="AD1029:AD1092" si="119">W1029*0.001474544</f>
        <v>4.0905689788376884</v>
      </c>
    </row>
    <row r="1030" spans="1:30" x14ac:dyDescent="0.25">
      <c r="A1030" s="30" t="s">
        <v>166</v>
      </c>
      <c r="B1030" s="47">
        <v>31142</v>
      </c>
      <c r="C1030" s="35">
        <v>4301331035</v>
      </c>
      <c r="D1030" s="34">
        <v>366</v>
      </c>
      <c r="E1030" s="32">
        <v>4632</v>
      </c>
      <c r="F1030" s="34" t="s">
        <v>18</v>
      </c>
      <c r="G1030" s="34" t="s">
        <v>32</v>
      </c>
      <c r="H1030" s="34">
        <v>40.202570000000001</v>
      </c>
      <c r="I1030" s="2">
        <v>-110.60218</v>
      </c>
      <c r="J1030" s="35">
        <v>4632</v>
      </c>
      <c r="K1030" s="34">
        <v>365</v>
      </c>
      <c r="L1030" s="34">
        <v>730</v>
      </c>
      <c r="M1030" s="34">
        <v>1095</v>
      </c>
      <c r="N1030" s="34">
        <v>1460</v>
      </c>
      <c r="O1030" s="34">
        <v>1825</v>
      </c>
      <c r="P1030" s="34">
        <v>2190</v>
      </c>
      <c r="Q1030" s="48">
        <v>2.3290384453705478E-4</v>
      </c>
      <c r="R1030" s="14">
        <v>4254.5067676691406</v>
      </c>
      <c r="S1030" s="14">
        <v>3907.7780302552928</v>
      </c>
      <c r="T1030" s="14">
        <v>3589.3065795055968</v>
      </c>
      <c r="U1030" s="14">
        <v>3296.789536646359</v>
      </c>
      <c r="V1030" s="14">
        <v>3028.1117001819393</v>
      </c>
      <c r="W1030" s="12">
        <v>2781.3302507949411</v>
      </c>
      <c r="X1030" s="88">
        <f t="shared" si="115"/>
        <v>6.830087808</v>
      </c>
      <c r="Y1030" s="88">
        <f t="shared" si="113"/>
        <v>6.2734574272259254</v>
      </c>
      <c r="Z1030" s="88">
        <f t="shared" si="114"/>
        <v>5.7621906478447604</v>
      </c>
      <c r="AA1030" s="88">
        <f t="shared" si="116"/>
        <v>5.2925904809705004</v>
      </c>
      <c r="AB1030" s="59">
        <f t="shared" si="117"/>
        <v>4.8612612305246685</v>
      </c>
      <c r="AC1030" s="59">
        <f t="shared" si="118"/>
        <v>4.465083938833077</v>
      </c>
      <c r="AD1030" s="59">
        <f t="shared" si="119"/>
        <v>4.1011938333281757</v>
      </c>
    </row>
    <row r="1031" spans="1:30" x14ac:dyDescent="0.25">
      <c r="A1031" s="30" t="s">
        <v>486</v>
      </c>
      <c r="B1031" s="47">
        <v>39023</v>
      </c>
      <c r="C1031" s="35">
        <v>4301332903</v>
      </c>
      <c r="D1031" s="34">
        <v>366</v>
      </c>
      <c r="E1031" s="32">
        <v>4644</v>
      </c>
      <c r="F1031" s="34" t="s">
        <v>18</v>
      </c>
      <c r="G1031" s="34" t="s">
        <v>32</v>
      </c>
      <c r="H1031" s="34">
        <v>40.000030000000002</v>
      </c>
      <c r="I1031" s="2">
        <v>-110.19701000000001</v>
      </c>
      <c r="J1031" s="35">
        <v>4644</v>
      </c>
      <c r="K1031" s="34">
        <v>365</v>
      </c>
      <c r="L1031" s="34">
        <v>730</v>
      </c>
      <c r="M1031" s="34">
        <v>1095</v>
      </c>
      <c r="N1031" s="34">
        <v>1460</v>
      </c>
      <c r="O1031" s="34">
        <v>1825</v>
      </c>
      <c r="P1031" s="34">
        <v>2190</v>
      </c>
      <c r="Q1031" s="48">
        <v>2.3290384453705478E-4</v>
      </c>
      <c r="R1031" s="14">
        <v>4265.5288059273507</v>
      </c>
      <c r="S1031" s="14">
        <v>3917.9018075357467</v>
      </c>
      <c r="T1031" s="14">
        <v>3598.6053012141606</v>
      </c>
      <c r="U1031" s="14">
        <v>3305.3304421817124</v>
      </c>
      <c r="V1031" s="14">
        <v>3035.9565491461412</v>
      </c>
      <c r="W1031" s="12">
        <v>2788.5357695793841</v>
      </c>
      <c r="X1031" s="88">
        <f t="shared" si="115"/>
        <v>6.8477823359999999</v>
      </c>
      <c r="Y1031" s="88">
        <f t="shared" si="113"/>
        <v>6.2897099076073388</v>
      </c>
      <c r="Z1031" s="88">
        <f t="shared" si="114"/>
        <v>5.7771186028909902</v>
      </c>
      <c r="AA1031" s="88">
        <f t="shared" si="116"/>
        <v>5.3063018552735333</v>
      </c>
      <c r="AB1031" s="59">
        <f t="shared" si="117"/>
        <v>4.8738551715363911</v>
      </c>
      <c r="AC1031" s="59">
        <f t="shared" si="118"/>
        <v>4.4766515138041472</v>
      </c>
      <c r="AD1031" s="59">
        <f t="shared" si="119"/>
        <v>4.1118186878186629</v>
      </c>
    </row>
    <row r="1032" spans="1:30" x14ac:dyDescent="0.25">
      <c r="A1032" s="30" t="s">
        <v>367</v>
      </c>
      <c r="B1032" s="47">
        <v>38065</v>
      </c>
      <c r="C1032" s="35">
        <v>4301332337</v>
      </c>
      <c r="D1032" s="34">
        <v>358</v>
      </c>
      <c r="E1032" s="32">
        <v>4653</v>
      </c>
      <c r="F1032" s="34" t="s">
        <v>18</v>
      </c>
      <c r="G1032" s="34" t="s">
        <v>32</v>
      </c>
      <c r="H1032" s="34">
        <v>40.032910000000001</v>
      </c>
      <c r="I1032" s="2">
        <v>-110.08915</v>
      </c>
      <c r="J1032" s="35">
        <v>4653</v>
      </c>
      <c r="K1032" s="34">
        <v>365</v>
      </c>
      <c r="L1032" s="34">
        <v>730</v>
      </c>
      <c r="M1032" s="34">
        <v>1095</v>
      </c>
      <c r="N1032" s="34">
        <v>1460</v>
      </c>
      <c r="O1032" s="34">
        <v>1825</v>
      </c>
      <c r="P1032" s="34">
        <v>2190</v>
      </c>
      <c r="Q1032" s="48">
        <v>2.3290384453705478E-4</v>
      </c>
      <c r="R1032" s="14">
        <v>4273.7953346210079</v>
      </c>
      <c r="S1032" s="14">
        <v>3925.4946404960874</v>
      </c>
      <c r="T1032" s="14">
        <v>3605.5793424955832</v>
      </c>
      <c r="U1032" s="14">
        <v>3311.7361213332274</v>
      </c>
      <c r="V1032" s="14">
        <v>3041.8401858692923</v>
      </c>
      <c r="W1032" s="12">
        <v>2793.9399086677163</v>
      </c>
      <c r="X1032" s="88">
        <f t="shared" si="115"/>
        <v>6.8610532319999997</v>
      </c>
      <c r="Y1032" s="88">
        <f t="shared" si="113"/>
        <v>6.3018992678933996</v>
      </c>
      <c r="Z1032" s="88">
        <f t="shared" si="114"/>
        <v>5.7883145691756628</v>
      </c>
      <c r="AA1032" s="88">
        <f t="shared" si="116"/>
        <v>5.3165853860008072</v>
      </c>
      <c r="AB1032" s="59">
        <f t="shared" si="117"/>
        <v>4.8833006272951822</v>
      </c>
      <c r="AC1032" s="59">
        <f t="shared" si="118"/>
        <v>4.4853271950324496</v>
      </c>
      <c r="AD1032" s="59">
        <f t="shared" si="119"/>
        <v>4.1197873286865292</v>
      </c>
    </row>
    <row r="1033" spans="1:30" x14ac:dyDescent="0.25">
      <c r="A1033" s="30" t="s">
        <v>862</v>
      </c>
      <c r="B1033" s="47">
        <v>40162</v>
      </c>
      <c r="C1033" s="35">
        <v>4301333872</v>
      </c>
      <c r="D1033" s="34">
        <v>360</v>
      </c>
      <c r="E1033" s="32">
        <v>4656</v>
      </c>
      <c r="F1033" s="34" t="s">
        <v>18</v>
      </c>
      <c r="G1033" s="34" t="s">
        <v>32</v>
      </c>
      <c r="H1033" s="34">
        <v>40.07217</v>
      </c>
      <c r="I1033" s="2">
        <v>-110.0894</v>
      </c>
      <c r="J1033" s="35">
        <v>4656</v>
      </c>
      <c r="K1033" s="34">
        <v>365</v>
      </c>
      <c r="L1033" s="34">
        <v>730</v>
      </c>
      <c r="M1033" s="34">
        <v>1095</v>
      </c>
      <c r="N1033" s="34">
        <v>1460</v>
      </c>
      <c r="O1033" s="34">
        <v>1825</v>
      </c>
      <c r="P1033" s="34">
        <v>2190</v>
      </c>
      <c r="Q1033" s="48">
        <v>2.3290384453705478E-4</v>
      </c>
      <c r="R1033" s="14">
        <v>4276.5508441855609</v>
      </c>
      <c r="S1033" s="14">
        <v>3928.025584816201</v>
      </c>
      <c r="T1033" s="14">
        <v>3607.9040229227244</v>
      </c>
      <c r="U1033" s="14">
        <v>3313.8713477170654</v>
      </c>
      <c r="V1033" s="14">
        <v>3043.8013981103431</v>
      </c>
      <c r="W1033" s="12">
        <v>2795.7412883638272</v>
      </c>
      <c r="X1033" s="88">
        <f t="shared" si="115"/>
        <v>6.8654768639999997</v>
      </c>
      <c r="Y1033" s="88">
        <f t="shared" ref="Y1033:Y1096" si="120">R1033*0.001474544</f>
        <v>6.3059623879887532</v>
      </c>
      <c r="Z1033" s="88">
        <f t="shared" ref="Z1033:Z1096" si="121">S1033*0.001474544</f>
        <v>5.79204655793722</v>
      </c>
      <c r="AA1033" s="88">
        <f t="shared" si="116"/>
        <v>5.3200132295765652</v>
      </c>
      <c r="AB1033" s="59">
        <f t="shared" si="117"/>
        <v>4.886449112548112</v>
      </c>
      <c r="AC1033" s="59">
        <f t="shared" si="118"/>
        <v>4.4882190887752174</v>
      </c>
      <c r="AD1033" s="59">
        <f t="shared" si="119"/>
        <v>4.122443542309151</v>
      </c>
    </row>
    <row r="1034" spans="1:30" x14ac:dyDescent="0.25">
      <c r="A1034" s="30" t="s">
        <v>1333</v>
      </c>
      <c r="B1034" s="47">
        <v>40766</v>
      </c>
      <c r="C1034" s="35">
        <v>4301350473</v>
      </c>
      <c r="D1034" s="34">
        <v>366</v>
      </c>
      <c r="E1034" s="32">
        <v>4676</v>
      </c>
      <c r="F1034" s="34" t="s">
        <v>18</v>
      </c>
      <c r="G1034" s="34" t="s">
        <v>32</v>
      </c>
      <c r="H1034" s="34">
        <v>40.042960000000001</v>
      </c>
      <c r="I1034" s="2">
        <v>-110.0938</v>
      </c>
      <c r="J1034" s="35">
        <v>4676</v>
      </c>
      <c r="K1034" s="34">
        <v>365</v>
      </c>
      <c r="L1034" s="34">
        <v>730</v>
      </c>
      <c r="M1034" s="34">
        <v>1095</v>
      </c>
      <c r="N1034" s="34">
        <v>1460</v>
      </c>
      <c r="O1034" s="34">
        <v>1825</v>
      </c>
      <c r="P1034" s="34">
        <v>2190</v>
      </c>
      <c r="Q1034" s="48">
        <v>2.3290384453705478E-4</v>
      </c>
      <c r="R1034" s="14">
        <v>4294.9209079492439</v>
      </c>
      <c r="S1034" s="14">
        <v>3944.8985469502913</v>
      </c>
      <c r="T1034" s="14">
        <v>3623.4018924369971</v>
      </c>
      <c r="U1034" s="14">
        <v>3328.1061902759875</v>
      </c>
      <c r="V1034" s="14">
        <v>3056.8761463840128</v>
      </c>
      <c r="W1034" s="12">
        <v>2807.7504863378986</v>
      </c>
      <c r="X1034" s="88">
        <f t="shared" si="115"/>
        <v>6.8949677439999997</v>
      </c>
      <c r="Y1034" s="88">
        <f t="shared" si="120"/>
        <v>6.3330498552911099</v>
      </c>
      <c r="Z1034" s="88">
        <f t="shared" si="121"/>
        <v>5.81692648301427</v>
      </c>
      <c r="AA1034" s="88">
        <f t="shared" si="116"/>
        <v>5.3428655200816193</v>
      </c>
      <c r="AB1034" s="59">
        <f t="shared" si="117"/>
        <v>4.9074390142343152</v>
      </c>
      <c r="AC1034" s="59">
        <f t="shared" si="118"/>
        <v>4.5074983803936677</v>
      </c>
      <c r="AD1034" s="59">
        <f t="shared" si="119"/>
        <v>4.1401516331266297</v>
      </c>
    </row>
    <row r="1035" spans="1:30" x14ac:dyDescent="0.25">
      <c r="A1035" s="30" t="s">
        <v>725</v>
      </c>
      <c r="B1035" s="47">
        <v>39745</v>
      </c>
      <c r="C1035" s="35">
        <v>4301333983</v>
      </c>
      <c r="D1035" s="34">
        <v>366</v>
      </c>
      <c r="E1035" s="32">
        <v>4687</v>
      </c>
      <c r="F1035" s="34" t="s">
        <v>18</v>
      </c>
      <c r="G1035" s="34" t="s">
        <v>32</v>
      </c>
      <c r="H1035" s="34">
        <v>40.040349999999897</v>
      </c>
      <c r="I1035" s="2">
        <v>-110.16964</v>
      </c>
      <c r="J1035" s="35">
        <v>4687</v>
      </c>
      <c r="K1035" s="34">
        <v>365</v>
      </c>
      <c r="L1035" s="34">
        <v>730</v>
      </c>
      <c r="M1035" s="34">
        <v>1095</v>
      </c>
      <c r="N1035" s="34">
        <v>1460</v>
      </c>
      <c r="O1035" s="34">
        <v>1825</v>
      </c>
      <c r="P1035" s="34">
        <v>2190</v>
      </c>
      <c r="Q1035" s="48">
        <v>2.3290384453705478E-4</v>
      </c>
      <c r="R1035" s="14">
        <v>4305.0244430192706</v>
      </c>
      <c r="S1035" s="14">
        <v>3954.178676124041</v>
      </c>
      <c r="T1035" s="14">
        <v>3631.9257206698471</v>
      </c>
      <c r="U1035" s="14">
        <v>3335.9353536833946</v>
      </c>
      <c r="V1035" s="14">
        <v>3064.0672579345314</v>
      </c>
      <c r="W1035" s="12">
        <v>2814.3555452236378</v>
      </c>
      <c r="X1035" s="88">
        <f t="shared" si="115"/>
        <v>6.9111877279999998</v>
      </c>
      <c r="Y1035" s="88">
        <f t="shared" si="120"/>
        <v>6.3479479623074075</v>
      </c>
      <c r="Z1035" s="88">
        <f t="shared" si="121"/>
        <v>5.8306104418066473</v>
      </c>
      <c r="AA1035" s="88">
        <f t="shared" si="116"/>
        <v>5.3554342798593986</v>
      </c>
      <c r="AB1035" s="59">
        <f t="shared" si="117"/>
        <v>4.9189834601617273</v>
      </c>
      <c r="AC1035" s="59">
        <f t="shared" si="118"/>
        <v>4.5181019907838156</v>
      </c>
      <c r="AD1035" s="59">
        <f t="shared" si="119"/>
        <v>4.1498910830762439</v>
      </c>
    </row>
    <row r="1036" spans="1:30" x14ac:dyDescent="0.25">
      <c r="A1036" s="30" t="s">
        <v>858</v>
      </c>
      <c r="B1036" s="47">
        <v>40152</v>
      </c>
      <c r="C1036" s="35">
        <v>4301333873</v>
      </c>
      <c r="D1036" s="34">
        <v>365</v>
      </c>
      <c r="E1036" s="32">
        <v>4701</v>
      </c>
      <c r="F1036" s="34" t="s">
        <v>18</v>
      </c>
      <c r="G1036" s="34" t="s">
        <v>32</v>
      </c>
      <c r="H1036" s="34">
        <v>40.072539999999897</v>
      </c>
      <c r="I1036" s="2">
        <v>-110.09837</v>
      </c>
      <c r="J1036" s="35">
        <v>4701</v>
      </c>
      <c r="K1036" s="34">
        <v>365</v>
      </c>
      <c r="L1036" s="34">
        <v>730</v>
      </c>
      <c r="M1036" s="34">
        <v>1095</v>
      </c>
      <c r="N1036" s="34">
        <v>1460</v>
      </c>
      <c r="O1036" s="34">
        <v>1825</v>
      </c>
      <c r="P1036" s="34">
        <v>2190</v>
      </c>
      <c r="Q1036" s="48">
        <v>2.3290384453705478E-4</v>
      </c>
      <c r="R1036" s="14">
        <v>4317.8834876538485</v>
      </c>
      <c r="S1036" s="14">
        <v>3965.9897496179037</v>
      </c>
      <c r="T1036" s="14">
        <v>3642.7742293298384</v>
      </c>
      <c r="U1036" s="14">
        <v>3345.8997434746402</v>
      </c>
      <c r="V1036" s="14">
        <v>3073.2195817261004</v>
      </c>
      <c r="W1036" s="12">
        <v>2822.7619838054875</v>
      </c>
      <c r="X1036" s="88">
        <f t="shared" si="115"/>
        <v>6.9318313439999999</v>
      </c>
      <c r="Y1036" s="88">
        <f t="shared" si="120"/>
        <v>6.3669091894190561</v>
      </c>
      <c r="Z1036" s="88">
        <f t="shared" si="121"/>
        <v>5.8480263893605819</v>
      </c>
      <c r="AA1036" s="88">
        <f t="shared" si="116"/>
        <v>5.3714308832129367</v>
      </c>
      <c r="AB1036" s="59">
        <f t="shared" si="117"/>
        <v>4.93367639134207</v>
      </c>
      <c r="AC1036" s="59">
        <f t="shared" si="118"/>
        <v>4.5315974949167304</v>
      </c>
      <c r="AD1036" s="59">
        <f t="shared" si="119"/>
        <v>4.162286746648479</v>
      </c>
    </row>
    <row r="1037" spans="1:30" x14ac:dyDescent="0.25">
      <c r="A1037" s="30" t="s">
        <v>83</v>
      </c>
      <c r="B1037" s="47">
        <v>27369</v>
      </c>
      <c r="C1037" s="35">
        <v>4304730176</v>
      </c>
      <c r="D1037" s="34">
        <v>366</v>
      </c>
      <c r="E1037" s="32">
        <v>4702</v>
      </c>
      <c r="F1037" s="34" t="s">
        <v>18</v>
      </c>
      <c r="G1037" s="34" t="s">
        <v>19</v>
      </c>
      <c r="H1037" s="34">
        <v>40.308169999999897</v>
      </c>
      <c r="I1037" s="2">
        <v>-109.94201</v>
      </c>
      <c r="J1037" s="35">
        <v>4702</v>
      </c>
      <c r="K1037" s="34">
        <v>365</v>
      </c>
      <c r="L1037" s="34">
        <v>730</v>
      </c>
      <c r="M1037" s="34">
        <v>1095</v>
      </c>
      <c r="N1037" s="34">
        <v>1460</v>
      </c>
      <c r="O1037" s="34">
        <v>1825</v>
      </c>
      <c r="P1037" s="34">
        <v>2190</v>
      </c>
      <c r="Q1037" s="48">
        <v>2.3290384453705478E-4</v>
      </c>
      <c r="R1037" s="14">
        <v>4318.8019908420329</v>
      </c>
      <c r="S1037" s="14">
        <v>3966.8333977246084</v>
      </c>
      <c r="T1037" s="14">
        <v>3643.5491228055521</v>
      </c>
      <c r="U1037" s="14">
        <v>3346.6114856025865</v>
      </c>
      <c r="V1037" s="14">
        <v>3073.8733191397837</v>
      </c>
      <c r="W1037" s="12">
        <v>2823.3624437041913</v>
      </c>
      <c r="X1037" s="88">
        <f t="shared" si="115"/>
        <v>6.9333058879999996</v>
      </c>
      <c r="Y1037" s="88">
        <f t="shared" si="120"/>
        <v>6.3682635627841746</v>
      </c>
      <c r="Z1037" s="88">
        <f t="shared" si="121"/>
        <v>5.8492703856144344</v>
      </c>
      <c r="AA1037" s="88">
        <f t="shared" si="116"/>
        <v>5.3725734977381894</v>
      </c>
      <c r="AB1037" s="59">
        <f t="shared" si="117"/>
        <v>4.9347258864263805</v>
      </c>
      <c r="AC1037" s="59">
        <f t="shared" si="118"/>
        <v>4.5325614594976527</v>
      </c>
      <c r="AD1037" s="59">
        <f t="shared" si="119"/>
        <v>4.1631721511893529</v>
      </c>
    </row>
    <row r="1038" spans="1:30" x14ac:dyDescent="0.25">
      <c r="A1038" s="30" t="s">
        <v>1628</v>
      </c>
      <c r="B1038" s="47">
        <v>41180</v>
      </c>
      <c r="C1038" s="35">
        <v>4301350557</v>
      </c>
      <c r="D1038" s="34">
        <v>92</v>
      </c>
      <c r="E1038" s="32">
        <v>4705</v>
      </c>
      <c r="F1038" s="34" t="s">
        <v>18</v>
      </c>
      <c r="G1038" s="34" t="s">
        <v>32</v>
      </c>
      <c r="H1038" s="34">
        <v>40.140700000000002</v>
      </c>
      <c r="I1038" s="2">
        <v>-109.993709999999</v>
      </c>
      <c r="J1038" s="35">
        <v>4705</v>
      </c>
      <c r="K1038" s="34">
        <v>365</v>
      </c>
      <c r="L1038" s="34">
        <v>730</v>
      </c>
      <c r="M1038" s="34">
        <v>1095</v>
      </c>
      <c r="N1038" s="34">
        <v>1460</v>
      </c>
      <c r="O1038" s="34">
        <v>1825</v>
      </c>
      <c r="P1038" s="34">
        <v>2190</v>
      </c>
      <c r="Q1038" s="48">
        <v>2.3290384453705478E-4</v>
      </c>
      <c r="R1038" s="14">
        <v>4321.5575004065859</v>
      </c>
      <c r="S1038" s="14">
        <v>3969.364342044722</v>
      </c>
      <c r="T1038" s="14">
        <v>3645.8738032326928</v>
      </c>
      <c r="U1038" s="14">
        <v>3348.7467119864245</v>
      </c>
      <c r="V1038" s="14">
        <v>3075.8345313808341</v>
      </c>
      <c r="W1038" s="12">
        <v>2825.1638234003021</v>
      </c>
      <c r="X1038" s="88">
        <f t="shared" si="115"/>
        <v>6.9377295199999995</v>
      </c>
      <c r="Y1038" s="88">
        <f t="shared" si="120"/>
        <v>6.3723266828795282</v>
      </c>
      <c r="Z1038" s="88">
        <f t="shared" si="121"/>
        <v>5.8530023743759925</v>
      </c>
      <c r="AA1038" s="88">
        <f t="shared" si="116"/>
        <v>5.3760013413139474</v>
      </c>
      <c r="AB1038" s="59">
        <f t="shared" si="117"/>
        <v>4.9378743716793103</v>
      </c>
      <c r="AC1038" s="59">
        <f t="shared" si="118"/>
        <v>4.5354533532404204</v>
      </c>
      <c r="AD1038" s="59">
        <f t="shared" si="119"/>
        <v>4.1658283648119747</v>
      </c>
    </row>
    <row r="1039" spans="1:30" x14ac:dyDescent="0.25">
      <c r="A1039" s="30" t="s">
        <v>165</v>
      </c>
      <c r="B1039" s="47">
        <v>31137</v>
      </c>
      <c r="C1039" s="35">
        <v>4301331013</v>
      </c>
      <c r="D1039" s="34">
        <v>366</v>
      </c>
      <c r="E1039" s="32">
        <v>4711</v>
      </c>
      <c r="F1039" s="34" t="s">
        <v>18</v>
      </c>
      <c r="G1039" s="34" t="s">
        <v>32</v>
      </c>
      <c r="H1039" s="34">
        <v>40.37039</v>
      </c>
      <c r="I1039" s="2">
        <v>-110.022859999999</v>
      </c>
      <c r="J1039" s="35">
        <v>4711</v>
      </c>
      <c r="K1039" s="34">
        <v>365</v>
      </c>
      <c r="L1039" s="34">
        <v>730</v>
      </c>
      <c r="M1039" s="34">
        <v>1095</v>
      </c>
      <c r="N1039" s="34">
        <v>1460</v>
      </c>
      <c r="O1039" s="34">
        <v>1825</v>
      </c>
      <c r="P1039" s="34">
        <v>2190</v>
      </c>
      <c r="Q1039" s="48">
        <v>2.3290384453705478E-4</v>
      </c>
      <c r="R1039" s="14">
        <v>4327.0685195356909</v>
      </c>
      <c r="S1039" s="14">
        <v>3974.4262306849491</v>
      </c>
      <c r="T1039" s="14">
        <v>3650.5231640869747</v>
      </c>
      <c r="U1039" s="14">
        <v>3353.0171647541015</v>
      </c>
      <c r="V1039" s="14">
        <v>3079.7569558629352</v>
      </c>
      <c r="W1039" s="12">
        <v>2828.7665827925234</v>
      </c>
      <c r="X1039" s="88">
        <f t="shared" si="115"/>
        <v>6.9465767839999994</v>
      </c>
      <c r="Y1039" s="88">
        <f t="shared" si="120"/>
        <v>6.3804529230702354</v>
      </c>
      <c r="Z1039" s="88">
        <f t="shared" si="121"/>
        <v>5.8604663518991078</v>
      </c>
      <c r="AA1039" s="88">
        <f t="shared" si="116"/>
        <v>5.3828570284654642</v>
      </c>
      <c r="AB1039" s="59">
        <f t="shared" si="117"/>
        <v>4.9441713421851716</v>
      </c>
      <c r="AC1039" s="59">
        <f t="shared" si="118"/>
        <v>4.541237140725956</v>
      </c>
      <c r="AD1039" s="59">
        <f t="shared" si="119"/>
        <v>4.1711407920572183</v>
      </c>
    </row>
    <row r="1040" spans="1:30" x14ac:dyDescent="0.25">
      <c r="A1040" s="30" t="s">
        <v>1142</v>
      </c>
      <c r="B1040" s="47">
        <v>40526</v>
      </c>
      <c r="C1040" s="35">
        <v>4301334124</v>
      </c>
      <c r="D1040" s="34">
        <v>359</v>
      </c>
      <c r="E1040" s="32">
        <v>4742</v>
      </c>
      <c r="F1040" s="34" t="s">
        <v>18</v>
      </c>
      <c r="G1040" s="34" t="s">
        <v>32</v>
      </c>
      <c r="H1040" s="34">
        <v>40.024900000000002</v>
      </c>
      <c r="I1040" s="2">
        <v>-110.09791</v>
      </c>
      <c r="J1040" s="35">
        <v>4742</v>
      </c>
      <c r="K1040" s="34">
        <v>365</v>
      </c>
      <c r="L1040" s="34">
        <v>730</v>
      </c>
      <c r="M1040" s="34">
        <v>1095</v>
      </c>
      <c r="N1040" s="34">
        <v>1460</v>
      </c>
      <c r="O1040" s="34">
        <v>1825</v>
      </c>
      <c r="P1040" s="34">
        <v>2190</v>
      </c>
      <c r="Q1040" s="48">
        <v>2.3290384453705478E-4</v>
      </c>
      <c r="R1040" s="14">
        <v>4355.5421183694007</v>
      </c>
      <c r="S1040" s="14">
        <v>4000.5793219927887</v>
      </c>
      <c r="T1040" s="14">
        <v>3674.5448618340974</v>
      </c>
      <c r="U1040" s="14">
        <v>3375.0811707204307</v>
      </c>
      <c r="V1040" s="14">
        <v>3100.0228156871235</v>
      </c>
      <c r="W1040" s="12">
        <v>2847.3808396523341</v>
      </c>
      <c r="X1040" s="88">
        <f t="shared" si="115"/>
        <v>6.9922876479999996</v>
      </c>
      <c r="Y1040" s="88">
        <f t="shared" si="120"/>
        <v>6.4224384973888897</v>
      </c>
      <c r="Z1040" s="88">
        <f t="shared" si="121"/>
        <v>5.8990302357685342</v>
      </c>
      <c r="AA1040" s="88">
        <f t="shared" si="116"/>
        <v>5.4182780787482976</v>
      </c>
      <c r="AB1040" s="59">
        <f t="shared" si="117"/>
        <v>4.9767056897987869</v>
      </c>
      <c r="AC1040" s="59">
        <f t="shared" si="118"/>
        <v>4.5711200427345533</v>
      </c>
      <c r="AD1040" s="59">
        <f t="shared" si="119"/>
        <v>4.1985883328243112</v>
      </c>
    </row>
    <row r="1041" spans="1:30" x14ac:dyDescent="0.25">
      <c r="A1041" s="30" t="s">
        <v>1154</v>
      </c>
      <c r="B1041" s="47">
        <v>40540</v>
      </c>
      <c r="C1041" s="35">
        <v>4301350400</v>
      </c>
      <c r="D1041" s="34">
        <v>361</v>
      </c>
      <c r="E1041" s="32">
        <v>4745</v>
      </c>
      <c r="F1041" s="34" t="s">
        <v>18</v>
      </c>
      <c r="G1041" s="34" t="s">
        <v>32</v>
      </c>
      <c r="H1041" s="34">
        <v>40.118580000000001</v>
      </c>
      <c r="I1041" s="2">
        <v>-110.13092</v>
      </c>
      <c r="J1041" s="35">
        <v>4745</v>
      </c>
      <c r="K1041" s="34">
        <v>365</v>
      </c>
      <c r="L1041" s="34">
        <v>730</v>
      </c>
      <c r="M1041" s="34">
        <v>1095</v>
      </c>
      <c r="N1041" s="34">
        <v>1460</v>
      </c>
      <c r="O1041" s="34">
        <v>1825</v>
      </c>
      <c r="P1041" s="34">
        <v>2190</v>
      </c>
      <c r="Q1041" s="48">
        <v>2.3290384453705478E-4</v>
      </c>
      <c r="R1041" s="14">
        <v>4358.2976279339528</v>
      </c>
      <c r="S1041" s="14">
        <v>4003.1102663129022</v>
      </c>
      <c r="T1041" s="14">
        <v>3676.8695422612386</v>
      </c>
      <c r="U1041" s="14">
        <v>3377.2163971042687</v>
      </c>
      <c r="V1041" s="14">
        <v>3101.9840279281739</v>
      </c>
      <c r="W1041" s="12">
        <v>2849.182219348445</v>
      </c>
      <c r="X1041" s="88">
        <f t="shared" si="115"/>
        <v>6.9967112799999995</v>
      </c>
      <c r="Y1041" s="88">
        <f t="shared" si="120"/>
        <v>6.4265016174842424</v>
      </c>
      <c r="Z1041" s="88">
        <f t="shared" si="121"/>
        <v>5.9027622245300915</v>
      </c>
      <c r="AA1041" s="88">
        <f t="shared" si="116"/>
        <v>5.4217059223240556</v>
      </c>
      <c r="AB1041" s="59">
        <f t="shared" si="117"/>
        <v>4.9798541750517167</v>
      </c>
      <c r="AC1041" s="59">
        <f t="shared" si="118"/>
        <v>4.5740119364773211</v>
      </c>
      <c r="AD1041" s="59">
        <f t="shared" si="119"/>
        <v>4.201244546446933</v>
      </c>
    </row>
    <row r="1042" spans="1:30" x14ac:dyDescent="0.25">
      <c r="A1042" s="30" t="s">
        <v>733</v>
      </c>
      <c r="B1042" s="47">
        <v>39768</v>
      </c>
      <c r="C1042" s="35">
        <v>4304740039</v>
      </c>
      <c r="D1042" s="34">
        <v>333</v>
      </c>
      <c r="E1042" s="32">
        <v>4747</v>
      </c>
      <c r="F1042" s="34" t="s">
        <v>18</v>
      </c>
      <c r="G1042" s="34" t="s">
        <v>19</v>
      </c>
      <c r="H1042" s="34">
        <v>40.190689999999897</v>
      </c>
      <c r="I1042" s="2">
        <v>-109.79991</v>
      </c>
      <c r="J1042" s="35">
        <v>4747</v>
      </c>
      <c r="K1042" s="34">
        <v>365</v>
      </c>
      <c r="L1042" s="34">
        <v>730</v>
      </c>
      <c r="M1042" s="34">
        <v>1095</v>
      </c>
      <c r="N1042" s="34">
        <v>1460</v>
      </c>
      <c r="O1042" s="34">
        <v>1825</v>
      </c>
      <c r="P1042" s="34">
        <v>2190</v>
      </c>
      <c r="Q1042" s="48">
        <v>2.3290384453705478E-4</v>
      </c>
      <c r="R1042" s="14">
        <v>4360.1346343103214</v>
      </c>
      <c r="S1042" s="14">
        <v>4004.7975625263116</v>
      </c>
      <c r="T1042" s="14">
        <v>3678.4193292126656</v>
      </c>
      <c r="U1042" s="14">
        <v>3378.6398813601613</v>
      </c>
      <c r="V1042" s="14">
        <v>3103.2915027555409</v>
      </c>
      <c r="W1042" s="12">
        <v>2850.3831391458521</v>
      </c>
      <c r="X1042" s="88">
        <f t="shared" si="115"/>
        <v>6.9996603679999998</v>
      </c>
      <c r="Y1042" s="88">
        <f t="shared" si="120"/>
        <v>6.4292103642144784</v>
      </c>
      <c r="Z1042" s="88">
        <f t="shared" si="121"/>
        <v>5.9052502170377972</v>
      </c>
      <c r="AA1042" s="88">
        <f t="shared" si="116"/>
        <v>5.4239911513745609</v>
      </c>
      <c r="AB1042" s="59">
        <f t="shared" si="117"/>
        <v>4.9819531652203377</v>
      </c>
      <c r="AC1042" s="59">
        <f t="shared" si="118"/>
        <v>4.5759398656391665</v>
      </c>
      <c r="AD1042" s="59">
        <f t="shared" si="119"/>
        <v>4.2030153555286809</v>
      </c>
    </row>
    <row r="1043" spans="1:30" x14ac:dyDescent="0.25">
      <c r="A1043" s="30" t="s">
        <v>1280</v>
      </c>
      <c r="B1043" s="47">
        <v>40687</v>
      </c>
      <c r="C1043" s="35">
        <v>4301350446</v>
      </c>
      <c r="D1043" s="34">
        <v>366</v>
      </c>
      <c r="E1043" s="32">
        <v>4753</v>
      </c>
      <c r="F1043" s="34" t="s">
        <v>18</v>
      </c>
      <c r="G1043" s="34" t="s">
        <v>32</v>
      </c>
      <c r="H1043" s="34">
        <v>40.133029999999899</v>
      </c>
      <c r="I1043" s="2">
        <v>-110.13562</v>
      </c>
      <c r="J1043" s="35">
        <v>4753</v>
      </c>
      <c r="K1043" s="34">
        <v>365</v>
      </c>
      <c r="L1043" s="34">
        <v>730</v>
      </c>
      <c r="M1043" s="34">
        <v>1095</v>
      </c>
      <c r="N1043" s="34">
        <v>1460</v>
      </c>
      <c r="O1043" s="34">
        <v>1825</v>
      </c>
      <c r="P1043" s="34">
        <v>2190</v>
      </c>
      <c r="Q1043" s="48">
        <v>2.3290384453705478E-4</v>
      </c>
      <c r="R1043" s="14">
        <v>4365.6456534394265</v>
      </c>
      <c r="S1043" s="14">
        <v>4009.8594511665383</v>
      </c>
      <c r="T1043" s="14">
        <v>3683.0686900669475</v>
      </c>
      <c r="U1043" s="14">
        <v>3382.9103341278378</v>
      </c>
      <c r="V1043" s="14">
        <v>3107.2139272376417</v>
      </c>
      <c r="W1043" s="12">
        <v>2853.9858985380733</v>
      </c>
      <c r="X1043" s="88">
        <f t="shared" si="115"/>
        <v>7.0085076319999997</v>
      </c>
      <c r="Y1043" s="88">
        <f t="shared" si="120"/>
        <v>6.4373366044051856</v>
      </c>
      <c r="Z1043" s="88">
        <f t="shared" si="121"/>
        <v>5.9127141945609116</v>
      </c>
      <c r="AA1043" s="88">
        <f t="shared" si="116"/>
        <v>5.4308468385260769</v>
      </c>
      <c r="AB1043" s="59">
        <f t="shared" si="117"/>
        <v>4.9882501357261981</v>
      </c>
      <c r="AC1043" s="59">
        <f t="shared" si="118"/>
        <v>4.5817236531247012</v>
      </c>
      <c r="AD1043" s="59">
        <f t="shared" si="119"/>
        <v>4.2083277827739245</v>
      </c>
    </row>
    <row r="1044" spans="1:30" x14ac:dyDescent="0.25">
      <c r="A1044" s="30" t="s">
        <v>583</v>
      </c>
      <c r="B1044" s="47">
        <v>39282</v>
      </c>
      <c r="C1044" s="35">
        <v>4301333263</v>
      </c>
      <c r="D1044" s="34">
        <v>272</v>
      </c>
      <c r="E1044" s="32">
        <v>4755</v>
      </c>
      <c r="F1044" s="34" t="s">
        <v>18</v>
      </c>
      <c r="G1044" s="34" t="s">
        <v>32</v>
      </c>
      <c r="H1044" s="34">
        <v>40.086970000000001</v>
      </c>
      <c r="I1044" s="2">
        <v>-110.084329999999</v>
      </c>
      <c r="J1044" s="35">
        <v>4755</v>
      </c>
      <c r="K1044" s="34">
        <v>365</v>
      </c>
      <c r="L1044" s="34">
        <v>730</v>
      </c>
      <c r="M1044" s="34">
        <v>1095</v>
      </c>
      <c r="N1044" s="34">
        <v>1460</v>
      </c>
      <c r="O1044" s="34">
        <v>1825</v>
      </c>
      <c r="P1044" s="34">
        <v>2190</v>
      </c>
      <c r="Q1044" s="48">
        <v>2.3290384453705478E-4</v>
      </c>
      <c r="R1044" s="14">
        <v>4367.4826598157952</v>
      </c>
      <c r="S1044" s="14">
        <v>4011.5467473799476</v>
      </c>
      <c r="T1044" s="14">
        <v>3684.618477018375</v>
      </c>
      <c r="U1044" s="14">
        <v>3384.33381838373</v>
      </c>
      <c r="V1044" s="14">
        <v>3108.5214020650087</v>
      </c>
      <c r="W1044" s="12">
        <v>2855.1868183354804</v>
      </c>
      <c r="X1044" s="88">
        <f t="shared" si="115"/>
        <v>7.01145672</v>
      </c>
      <c r="Y1044" s="88">
        <f t="shared" si="120"/>
        <v>6.4400453511354216</v>
      </c>
      <c r="Z1044" s="88">
        <f t="shared" si="121"/>
        <v>5.9152021870686173</v>
      </c>
      <c r="AA1044" s="88">
        <f t="shared" si="116"/>
        <v>5.4331320675765822</v>
      </c>
      <c r="AB1044" s="59">
        <f t="shared" si="117"/>
        <v>4.9903491258948183</v>
      </c>
      <c r="AC1044" s="59">
        <f t="shared" si="118"/>
        <v>4.5836515822865458</v>
      </c>
      <c r="AD1044" s="59">
        <f t="shared" si="119"/>
        <v>4.2100985918556724</v>
      </c>
    </row>
    <row r="1045" spans="1:30" x14ac:dyDescent="0.25">
      <c r="A1045" s="30" t="s">
        <v>1195</v>
      </c>
      <c r="B1045" s="47">
        <v>40589</v>
      </c>
      <c r="C1045" s="35">
        <v>4301350320</v>
      </c>
      <c r="D1045" s="34">
        <v>360</v>
      </c>
      <c r="E1045" s="32">
        <v>4763</v>
      </c>
      <c r="F1045" s="34" t="s">
        <v>18</v>
      </c>
      <c r="G1045" s="34" t="s">
        <v>32</v>
      </c>
      <c r="H1045" s="34">
        <v>40.14029</v>
      </c>
      <c r="I1045" s="2">
        <v>-110.13094</v>
      </c>
      <c r="J1045" s="35">
        <v>4763</v>
      </c>
      <c r="K1045" s="34">
        <v>365</v>
      </c>
      <c r="L1045" s="34">
        <v>730</v>
      </c>
      <c r="M1045" s="34">
        <v>1095</v>
      </c>
      <c r="N1045" s="34">
        <v>1460</v>
      </c>
      <c r="O1045" s="34">
        <v>1825</v>
      </c>
      <c r="P1045" s="34">
        <v>2190</v>
      </c>
      <c r="Q1045" s="48">
        <v>2.3290384453705478E-4</v>
      </c>
      <c r="R1045" s="14">
        <v>4374.830685321268</v>
      </c>
      <c r="S1045" s="14">
        <v>4018.2959322335837</v>
      </c>
      <c r="T1045" s="14">
        <v>3690.8176248240843</v>
      </c>
      <c r="U1045" s="14">
        <v>3390.0277554072986</v>
      </c>
      <c r="V1045" s="14">
        <v>3113.751301374477</v>
      </c>
      <c r="W1045" s="12">
        <v>2859.9904975251093</v>
      </c>
      <c r="X1045" s="88">
        <f t="shared" si="115"/>
        <v>7.0232530720000002</v>
      </c>
      <c r="Y1045" s="88">
        <f t="shared" si="120"/>
        <v>6.450880338056364</v>
      </c>
      <c r="Z1045" s="88">
        <f t="shared" si="121"/>
        <v>5.9251541570994375</v>
      </c>
      <c r="AA1045" s="88">
        <f t="shared" si="116"/>
        <v>5.4422729837786044</v>
      </c>
      <c r="AB1045" s="88">
        <f t="shared" si="117"/>
        <v>4.9987450865692997</v>
      </c>
      <c r="AC1045" s="59">
        <f t="shared" si="118"/>
        <v>4.5913632989339268</v>
      </c>
      <c r="AD1045" s="59">
        <f t="shared" si="119"/>
        <v>4.2171818281826647</v>
      </c>
    </row>
    <row r="1046" spans="1:30" x14ac:dyDescent="0.25">
      <c r="A1046" s="30" t="s">
        <v>869</v>
      </c>
      <c r="B1046" s="47">
        <v>40177</v>
      </c>
      <c r="C1046" s="35">
        <v>4301333959</v>
      </c>
      <c r="D1046" s="34">
        <v>361</v>
      </c>
      <c r="E1046" s="32">
        <v>4793</v>
      </c>
      <c r="F1046" s="34" t="s">
        <v>18</v>
      </c>
      <c r="G1046" s="34" t="s">
        <v>32</v>
      </c>
      <c r="H1046" s="34">
        <v>40.036360000000002</v>
      </c>
      <c r="I1046" s="2">
        <v>-110.20656</v>
      </c>
      <c r="J1046" s="35">
        <v>4793</v>
      </c>
      <c r="K1046" s="34">
        <v>365</v>
      </c>
      <c r="L1046" s="34">
        <v>730</v>
      </c>
      <c r="M1046" s="34">
        <v>1095</v>
      </c>
      <c r="N1046" s="34">
        <v>1460</v>
      </c>
      <c r="O1046" s="34">
        <v>1825</v>
      </c>
      <c r="P1046" s="34">
        <v>2190</v>
      </c>
      <c r="Q1046" s="48">
        <v>2.3290384453705478E-4</v>
      </c>
      <c r="R1046" s="14">
        <v>4402.3857809667934</v>
      </c>
      <c r="S1046" s="14">
        <v>4043.605375434719</v>
      </c>
      <c r="T1046" s="14">
        <v>3714.0644290954933</v>
      </c>
      <c r="U1046" s="14">
        <v>3411.380019245682</v>
      </c>
      <c r="V1046" s="14">
        <v>3133.3634237849815</v>
      </c>
      <c r="W1046" s="12">
        <v>2878.0042944862162</v>
      </c>
      <c r="X1046" s="88">
        <f t="shared" si="115"/>
        <v>7.0674893919999997</v>
      </c>
      <c r="Y1046" s="88">
        <f t="shared" si="120"/>
        <v>6.491511539009899</v>
      </c>
      <c r="Z1046" s="88">
        <f t="shared" si="121"/>
        <v>5.9624740447150124</v>
      </c>
      <c r="AA1046" s="88">
        <f t="shared" si="116"/>
        <v>5.4765514195361851</v>
      </c>
      <c r="AB1046" s="88">
        <f t="shared" si="117"/>
        <v>5.0302299390986045</v>
      </c>
      <c r="AC1046" s="59">
        <f t="shared" si="118"/>
        <v>4.6202822363616018</v>
      </c>
      <c r="AD1046" s="59">
        <f t="shared" si="119"/>
        <v>4.2437439644088828</v>
      </c>
    </row>
    <row r="1047" spans="1:30" x14ac:dyDescent="0.25">
      <c r="A1047" s="30" t="s">
        <v>1432</v>
      </c>
      <c r="B1047" s="47">
        <v>40913</v>
      </c>
      <c r="C1047" s="35">
        <v>4301350698</v>
      </c>
      <c r="D1047" s="34">
        <v>339</v>
      </c>
      <c r="E1047" s="32">
        <v>4796</v>
      </c>
      <c r="F1047" s="34" t="s">
        <v>18</v>
      </c>
      <c r="G1047" s="34" t="s">
        <v>32</v>
      </c>
      <c r="H1047" s="34">
        <v>40.035739999999898</v>
      </c>
      <c r="I1047" s="2">
        <v>-110.16542</v>
      </c>
      <c r="J1047" s="35">
        <v>4796</v>
      </c>
      <c r="K1047" s="34">
        <v>365</v>
      </c>
      <c r="L1047" s="34">
        <v>730</v>
      </c>
      <c r="M1047" s="34">
        <v>1095</v>
      </c>
      <c r="N1047" s="34">
        <v>1460</v>
      </c>
      <c r="O1047" s="34">
        <v>1825</v>
      </c>
      <c r="P1047" s="34">
        <v>2190</v>
      </c>
      <c r="Q1047" s="48">
        <v>2.3290384453705478E-4</v>
      </c>
      <c r="R1047" s="14">
        <v>4405.1412905313464</v>
      </c>
      <c r="S1047" s="14">
        <v>4046.1363197548326</v>
      </c>
      <c r="T1047" s="14">
        <v>3716.3891095226345</v>
      </c>
      <c r="U1047" s="14">
        <v>3413.5152456295205</v>
      </c>
      <c r="V1047" s="14">
        <v>3135.3246360260318</v>
      </c>
      <c r="W1047" s="12">
        <v>2879.805674182327</v>
      </c>
      <c r="X1047" s="88">
        <f t="shared" si="115"/>
        <v>7.0719130239999997</v>
      </c>
      <c r="Y1047" s="88">
        <f t="shared" si="120"/>
        <v>6.4955746591052534</v>
      </c>
      <c r="Z1047" s="88">
        <f t="shared" si="121"/>
        <v>5.9662060334765696</v>
      </c>
      <c r="AA1047" s="88">
        <f t="shared" si="116"/>
        <v>5.4799792631119431</v>
      </c>
      <c r="AB1047" s="88">
        <f t="shared" si="117"/>
        <v>5.0333784243515352</v>
      </c>
      <c r="AC1047" s="59">
        <f t="shared" si="118"/>
        <v>4.6231741301043687</v>
      </c>
      <c r="AD1047" s="59">
        <f t="shared" si="119"/>
        <v>4.2464001780315055</v>
      </c>
    </row>
    <row r="1048" spans="1:30" x14ac:dyDescent="0.25">
      <c r="A1048" s="30" t="s">
        <v>519</v>
      </c>
      <c r="B1048" s="47">
        <v>39163</v>
      </c>
      <c r="C1048" s="35">
        <v>4301333244</v>
      </c>
      <c r="D1048" s="34">
        <v>346</v>
      </c>
      <c r="E1048" s="32">
        <v>4806</v>
      </c>
      <c r="F1048" s="34" t="s">
        <v>18</v>
      </c>
      <c r="G1048" s="34" t="s">
        <v>32</v>
      </c>
      <c r="H1048" s="34">
        <v>40.113779999999899</v>
      </c>
      <c r="I1048" s="2">
        <v>-110.00833</v>
      </c>
      <c r="J1048" s="35">
        <v>4806</v>
      </c>
      <c r="K1048" s="34">
        <v>365</v>
      </c>
      <c r="L1048" s="34">
        <v>730</v>
      </c>
      <c r="M1048" s="34">
        <v>1095</v>
      </c>
      <c r="N1048" s="34">
        <v>1460</v>
      </c>
      <c r="O1048" s="34">
        <v>1825</v>
      </c>
      <c r="P1048" s="34">
        <v>2190</v>
      </c>
      <c r="Q1048" s="48">
        <v>2.3290384453705478E-4</v>
      </c>
      <c r="R1048" s="14">
        <v>4414.3263224131879</v>
      </c>
      <c r="S1048" s="14">
        <v>4054.5728008218775</v>
      </c>
      <c r="T1048" s="14">
        <v>3724.1380442797708</v>
      </c>
      <c r="U1048" s="14">
        <v>3420.6326669089813</v>
      </c>
      <c r="V1048" s="14">
        <v>3141.8620101628671</v>
      </c>
      <c r="W1048" s="12">
        <v>2885.8102731693625</v>
      </c>
      <c r="X1048" s="88">
        <f t="shared" si="115"/>
        <v>7.0866584640000001</v>
      </c>
      <c r="Y1048" s="88">
        <f t="shared" si="120"/>
        <v>6.5091183927564318</v>
      </c>
      <c r="Z1048" s="88">
        <f t="shared" si="121"/>
        <v>5.9786459960150946</v>
      </c>
      <c r="AA1048" s="88">
        <f t="shared" si="116"/>
        <v>5.4914054083644706</v>
      </c>
      <c r="AB1048" s="88">
        <f t="shared" si="117"/>
        <v>5.0438733751946367</v>
      </c>
      <c r="AC1048" s="59">
        <f t="shared" si="118"/>
        <v>4.6328137759135943</v>
      </c>
      <c r="AD1048" s="59">
        <f t="shared" si="119"/>
        <v>4.255254223440244</v>
      </c>
    </row>
    <row r="1049" spans="1:30" x14ac:dyDescent="0.25">
      <c r="A1049" s="30" t="s">
        <v>712</v>
      </c>
      <c r="B1049" s="47">
        <v>39696</v>
      </c>
      <c r="C1049" s="35">
        <v>4301333779</v>
      </c>
      <c r="D1049" s="34">
        <v>362</v>
      </c>
      <c r="E1049" s="32">
        <v>4807</v>
      </c>
      <c r="F1049" s="34" t="s">
        <v>18</v>
      </c>
      <c r="G1049" s="34" t="s">
        <v>32</v>
      </c>
      <c r="H1049" s="34">
        <v>40.043930000000003</v>
      </c>
      <c r="I1049" s="2">
        <v>-110.1127</v>
      </c>
      <c r="J1049" s="35">
        <v>4807</v>
      </c>
      <c r="K1049" s="34">
        <v>365</v>
      </c>
      <c r="L1049" s="34">
        <v>730</v>
      </c>
      <c r="M1049" s="34">
        <v>1095</v>
      </c>
      <c r="N1049" s="34">
        <v>1460</v>
      </c>
      <c r="O1049" s="34">
        <v>1825</v>
      </c>
      <c r="P1049" s="34">
        <v>2190</v>
      </c>
      <c r="Q1049" s="48">
        <v>2.3290384453705478E-4</v>
      </c>
      <c r="R1049" s="14">
        <v>4415.2448256013722</v>
      </c>
      <c r="S1049" s="14">
        <v>4055.4164489285822</v>
      </c>
      <c r="T1049" s="14">
        <v>3724.9129377554846</v>
      </c>
      <c r="U1049" s="14">
        <v>3421.3444090369276</v>
      </c>
      <c r="V1049" s="14">
        <v>3142.5157475765504</v>
      </c>
      <c r="W1049" s="12">
        <v>2886.4107330680663</v>
      </c>
      <c r="X1049" s="88">
        <f t="shared" si="115"/>
        <v>7.0881330079999998</v>
      </c>
      <c r="Y1049" s="88">
        <f t="shared" si="120"/>
        <v>6.5104727661215493</v>
      </c>
      <c r="Z1049" s="88">
        <f t="shared" si="121"/>
        <v>5.979889992268947</v>
      </c>
      <c r="AA1049" s="88">
        <f t="shared" si="116"/>
        <v>5.4925480228897232</v>
      </c>
      <c r="AB1049" s="88">
        <f t="shared" si="117"/>
        <v>5.0449228702789473</v>
      </c>
      <c r="AC1049" s="59">
        <f t="shared" si="118"/>
        <v>4.6337777404945166</v>
      </c>
      <c r="AD1049" s="59">
        <f t="shared" si="119"/>
        <v>4.2561396279811188</v>
      </c>
    </row>
    <row r="1050" spans="1:30" x14ac:dyDescent="0.25">
      <c r="A1050" s="30" t="s">
        <v>184</v>
      </c>
      <c r="B1050" s="47">
        <v>31373</v>
      </c>
      <c r="C1050" s="35">
        <v>4301331114</v>
      </c>
      <c r="D1050" s="34">
        <v>360</v>
      </c>
      <c r="E1050" s="32">
        <v>4810</v>
      </c>
      <c r="F1050" s="34" t="s">
        <v>18</v>
      </c>
      <c r="G1050" s="34" t="s">
        <v>32</v>
      </c>
      <c r="H1050" s="34">
        <v>40.287709999999898</v>
      </c>
      <c r="I1050" s="2">
        <v>-110.345299999999</v>
      </c>
      <c r="J1050" s="35">
        <v>4810</v>
      </c>
      <c r="K1050" s="34">
        <v>365</v>
      </c>
      <c r="L1050" s="34">
        <v>730</v>
      </c>
      <c r="M1050" s="34">
        <v>1095</v>
      </c>
      <c r="N1050" s="34">
        <v>1460</v>
      </c>
      <c r="O1050" s="34">
        <v>1825</v>
      </c>
      <c r="P1050" s="34">
        <v>2190</v>
      </c>
      <c r="Q1050" s="48">
        <v>2.3290384453705478E-4</v>
      </c>
      <c r="R1050" s="14">
        <v>4418.0003351659252</v>
      </c>
      <c r="S1050" s="14">
        <v>4057.9473932486958</v>
      </c>
      <c r="T1050" s="14">
        <v>3727.2376181826253</v>
      </c>
      <c r="U1050" s="14">
        <v>3423.4796354207656</v>
      </c>
      <c r="V1050" s="14">
        <v>3144.4769598176008</v>
      </c>
      <c r="W1050" s="12">
        <v>2888.2121127641767</v>
      </c>
      <c r="X1050" s="88">
        <f t="shared" si="115"/>
        <v>7.0925566399999997</v>
      </c>
      <c r="Y1050" s="88">
        <f t="shared" si="120"/>
        <v>6.5145358862169038</v>
      </c>
      <c r="Z1050" s="88">
        <f t="shared" si="121"/>
        <v>5.9836219810305042</v>
      </c>
      <c r="AA1050" s="88">
        <f t="shared" si="116"/>
        <v>5.4959758664654812</v>
      </c>
      <c r="AB1050" s="88">
        <f t="shared" si="117"/>
        <v>5.048071355531877</v>
      </c>
      <c r="AC1050" s="59">
        <f t="shared" si="118"/>
        <v>4.6366696342372844</v>
      </c>
      <c r="AD1050" s="59">
        <f t="shared" si="119"/>
        <v>4.2587958416037397</v>
      </c>
    </row>
    <row r="1051" spans="1:30" x14ac:dyDescent="0.25">
      <c r="A1051" s="30" t="s">
        <v>895</v>
      </c>
      <c r="B1051" s="47">
        <v>40232</v>
      </c>
      <c r="C1051" s="35">
        <v>4301334083</v>
      </c>
      <c r="D1051" s="34">
        <v>324</v>
      </c>
      <c r="E1051" s="32">
        <v>4822</v>
      </c>
      <c r="F1051" s="34" t="s">
        <v>18</v>
      </c>
      <c r="G1051" s="34" t="s">
        <v>32</v>
      </c>
      <c r="H1051" s="34">
        <v>40.036760000000001</v>
      </c>
      <c r="I1051" s="2">
        <v>-110.089519999999</v>
      </c>
      <c r="J1051" s="35">
        <v>4822</v>
      </c>
      <c r="K1051" s="34">
        <v>365</v>
      </c>
      <c r="L1051" s="34">
        <v>730</v>
      </c>
      <c r="M1051" s="34">
        <v>1095</v>
      </c>
      <c r="N1051" s="34">
        <v>1460</v>
      </c>
      <c r="O1051" s="34">
        <v>1825</v>
      </c>
      <c r="P1051" s="34">
        <v>2190</v>
      </c>
      <c r="Q1051" s="48">
        <v>2.3290384453705478E-4</v>
      </c>
      <c r="R1051" s="14">
        <v>4429.0223734241354</v>
      </c>
      <c r="S1051" s="14">
        <v>4068.0711705291496</v>
      </c>
      <c r="T1051" s="14">
        <v>3736.5363398911891</v>
      </c>
      <c r="U1051" s="14">
        <v>3432.020540956119</v>
      </c>
      <c r="V1051" s="14">
        <v>3152.3218087818027</v>
      </c>
      <c r="W1051" s="12">
        <v>2895.4176315486197</v>
      </c>
      <c r="X1051" s="88">
        <f t="shared" si="115"/>
        <v>7.1102511679999996</v>
      </c>
      <c r="Y1051" s="88">
        <f t="shared" si="120"/>
        <v>6.5307883665983182</v>
      </c>
      <c r="Z1051" s="88">
        <f t="shared" si="121"/>
        <v>5.998549936076734</v>
      </c>
      <c r="AA1051" s="88">
        <f t="shared" si="116"/>
        <v>5.5096872407685131</v>
      </c>
      <c r="AB1051" s="88">
        <f t="shared" si="117"/>
        <v>5.0606652965435996</v>
      </c>
      <c r="AC1051" s="59">
        <f t="shared" si="118"/>
        <v>4.6482372092083546</v>
      </c>
      <c r="AD1051" s="59">
        <f t="shared" si="119"/>
        <v>4.2694206960942278</v>
      </c>
    </row>
    <row r="1052" spans="1:30" x14ac:dyDescent="0.25">
      <c r="A1052" s="30" t="s">
        <v>324</v>
      </c>
      <c r="B1052" s="47">
        <v>36938</v>
      </c>
      <c r="C1052" s="35">
        <v>4301332179</v>
      </c>
      <c r="D1052" s="34">
        <v>366</v>
      </c>
      <c r="E1052" s="32">
        <v>4829</v>
      </c>
      <c r="F1052" s="34" t="s">
        <v>18</v>
      </c>
      <c r="G1052" s="34" t="s">
        <v>32</v>
      </c>
      <c r="H1052" s="34">
        <v>40.02272</v>
      </c>
      <c r="I1052" s="2">
        <v>-110.32052</v>
      </c>
      <c r="J1052" s="35">
        <v>4829</v>
      </c>
      <c r="K1052" s="34">
        <v>365</v>
      </c>
      <c r="L1052" s="34">
        <v>730</v>
      </c>
      <c r="M1052" s="34">
        <v>1095</v>
      </c>
      <c r="N1052" s="34">
        <v>1460</v>
      </c>
      <c r="O1052" s="34">
        <v>1825</v>
      </c>
      <c r="P1052" s="34">
        <v>2190</v>
      </c>
      <c r="Q1052" s="48">
        <v>2.3290384453705478E-4</v>
      </c>
      <c r="R1052" s="14">
        <v>4435.4518957414248</v>
      </c>
      <c r="S1052" s="14">
        <v>4073.9767072760815</v>
      </c>
      <c r="T1052" s="14">
        <v>3741.9605942211847</v>
      </c>
      <c r="U1052" s="14">
        <v>3437.0027358517418</v>
      </c>
      <c r="V1052" s="14">
        <v>3156.8979706775872</v>
      </c>
      <c r="W1052" s="12">
        <v>2899.6208508395448</v>
      </c>
      <c r="X1052" s="88">
        <f t="shared" si="115"/>
        <v>7.1205729760000001</v>
      </c>
      <c r="Y1052" s="88">
        <f t="shared" si="120"/>
        <v>6.5402689801541429</v>
      </c>
      <c r="Z1052" s="88">
        <f t="shared" si="121"/>
        <v>6.0072579098537018</v>
      </c>
      <c r="AA1052" s="88">
        <f t="shared" si="116"/>
        <v>5.5176855424452826</v>
      </c>
      <c r="AB1052" s="88">
        <f t="shared" si="117"/>
        <v>5.0680117621337706</v>
      </c>
      <c r="AC1052" s="59">
        <f t="shared" si="118"/>
        <v>4.6549849612748115</v>
      </c>
      <c r="AD1052" s="59">
        <f t="shared" si="119"/>
        <v>4.2756185278803454</v>
      </c>
    </row>
    <row r="1053" spans="1:30" x14ac:dyDescent="0.25">
      <c r="A1053" s="30" t="s">
        <v>593</v>
      </c>
      <c r="B1053" s="47">
        <v>39311</v>
      </c>
      <c r="C1053" s="35">
        <v>4301333250</v>
      </c>
      <c r="D1053" s="34">
        <v>355</v>
      </c>
      <c r="E1053" s="32">
        <v>4843</v>
      </c>
      <c r="F1053" s="34" t="s">
        <v>18</v>
      </c>
      <c r="G1053" s="34" t="s">
        <v>32</v>
      </c>
      <c r="H1053" s="34">
        <v>40.090780000000002</v>
      </c>
      <c r="I1053" s="2">
        <v>-110.08887</v>
      </c>
      <c r="J1053" s="35">
        <v>4843</v>
      </c>
      <c r="K1053" s="34">
        <v>365</v>
      </c>
      <c r="L1053" s="34">
        <v>730</v>
      </c>
      <c r="M1053" s="34">
        <v>1095</v>
      </c>
      <c r="N1053" s="34">
        <v>1460</v>
      </c>
      <c r="O1053" s="34">
        <v>1825</v>
      </c>
      <c r="P1053" s="34">
        <v>2190</v>
      </c>
      <c r="Q1053" s="48">
        <v>2.3290384453705478E-4</v>
      </c>
      <c r="R1053" s="14">
        <v>4448.3109403760027</v>
      </c>
      <c r="S1053" s="14">
        <v>4085.7877807699442</v>
      </c>
      <c r="T1053" s="14">
        <v>3752.8091028811755</v>
      </c>
      <c r="U1053" s="14">
        <v>3446.9671256429874</v>
      </c>
      <c r="V1053" s="14">
        <v>3166.0502944691561</v>
      </c>
      <c r="W1053" s="12">
        <v>2908.0272894213949</v>
      </c>
      <c r="X1053" s="88">
        <f t="shared" si="115"/>
        <v>7.1412165920000001</v>
      </c>
      <c r="Y1053" s="88">
        <f t="shared" si="120"/>
        <v>6.5592302072657924</v>
      </c>
      <c r="Z1053" s="88">
        <f t="shared" si="121"/>
        <v>6.0246738574076364</v>
      </c>
      <c r="AA1053" s="88">
        <f t="shared" si="116"/>
        <v>5.5336821457988199</v>
      </c>
      <c r="AB1053" s="88">
        <f t="shared" si="117"/>
        <v>5.0827046933141133</v>
      </c>
      <c r="AC1053" s="59">
        <f t="shared" si="118"/>
        <v>4.6684804654077272</v>
      </c>
      <c r="AD1053" s="59">
        <f t="shared" si="119"/>
        <v>4.2880141914525813</v>
      </c>
    </row>
    <row r="1054" spans="1:30" x14ac:dyDescent="0.25">
      <c r="A1054" s="30" t="s">
        <v>337</v>
      </c>
      <c r="B1054" s="47">
        <v>37067</v>
      </c>
      <c r="C1054" s="35">
        <v>4301332202</v>
      </c>
      <c r="D1054" s="34">
        <v>361</v>
      </c>
      <c r="E1054" s="32">
        <v>4846</v>
      </c>
      <c r="F1054" s="34" t="s">
        <v>18</v>
      </c>
      <c r="G1054" s="34" t="s">
        <v>32</v>
      </c>
      <c r="H1054" s="34">
        <v>40.419829999999898</v>
      </c>
      <c r="I1054" s="2">
        <v>-110.13097</v>
      </c>
      <c r="J1054" s="35">
        <v>4846</v>
      </c>
      <c r="K1054" s="34">
        <v>365</v>
      </c>
      <c r="L1054" s="34">
        <v>730</v>
      </c>
      <c r="M1054" s="34">
        <v>1095</v>
      </c>
      <c r="N1054" s="34">
        <v>1460</v>
      </c>
      <c r="O1054" s="34">
        <v>1825</v>
      </c>
      <c r="P1054" s="34">
        <v>2190</v>
      </c>
      <c r="Q1054" s="48">
        <v>2.3290384453705478E-4</v>
      </c>
      <c r="R1054" s="14">
        <v>4451.0664499405557</v>
      </c>
      <c r="S1054" s="14">
        <v>4088.3187250900578</v>
      </c>
      <c r="T1054" s="14">
        <v>3755.1337833083167</v>
      </c>
      <c r="U1054" s="14">
        <v>3449.1023520268254</v>
      </c>
      <c r="V1054" s="14">
        <v>3168.0115067102065</v>
      </c>
      <c r="W1054" s="12">
        <v>2909.8286691175053</v>
      </c>
      <c r="X1054" s="88">
        <f t="shared" si="115"/>
        <v>7.1456402240000001</v>
      </c>
      <c r="Y1054" s="88">
        <f t="shared" si="120"/>
        <v>6.5632933273611469</v>
      </c>
      <c r="Z1054" s="88">
        <f t="shared" si="121"/>
        <v>6.0284058461691936</v>
      </c>
      <c r="AA1054" s="88">
        <f t="shared" si="116"/>
        <v>5.5371099893745779</v>
      </c>
      <c r="AB1054" s="88">
        <f t="shared" si="117"/>
        <v>5.0858531785670431</v>
      </c>
      <c r="AC1054" s="59">
        <f t="shared" si="118"/>
        <v>4.671372359150495</v>
      </c>
      <c r="AD1054" s="59">
        <f t="shared" si="119"/>
        <v>4.2906704050752023</v>
      </c>
    </row>
    <row r="1055" spans="1:30" x14ac:dyDescent="0.25">
      <c r="A1055" s="30" t="s">
        <v>1029</v>
      </c>
      <c r="B1055" s="47">
        <v>40404</v>
      </c>
      <c r="C1055" s="35">
        <v>4304751059</v>
      </c>
      <c r="D1055" s="34">
        <v>356</v>
      </c>
      <c r="E1055" s="32">
        <v>4863</v>
      </c>
      <c r="F1055" s="34" t="s">
        <v>18</v>
      </c>
      <c r="G1055" s="34" t="s">
        <v>19</v>
      </c>
      <c r="H1055" s="34">
        <v>40.104190000000003</v>
      </c>
      <c r="I1055" s="2">
        <v>-109.91915</v>
      </c>
      <c r="J1055" s="35">
        <v>4863</v>
      </c>
      <c r="K1055" s="34">
        <v>365</v>
      </c>
      <c r="L1055" s="34">
        <v>730</v>
      </c>
      <c r="M1055" s="34">
        <v>1095</v>
      </c>
      <c r="N1055" s="34">
        <v>1460</v>
      </c>
      <c r="O1055" s="34">
        <v>1825</v>
      </c>
      <c r="P1055" s="34">
        <v>2190</v>
      </c>
      <c r="Q1055" s="48">
        <v>2.3290384453705478E-4</v>
      </c>
      <c r="R1055" s="14">
        <v>4466.6810041396866</v>
      </c>
      <c r="S1055" s="14">
        <v>4102.660742904035</v>
      </c>
      <c r="T1055" s="14">
        <v>3768.3069723954486</v>
      </c>
      <c r="U1055" s="14">
        <v>3461.2019682019095</v>
      </c>
      <c r="V1055" s="14">
        <v>3179.1250427428263</v>
      </c>
      <c r="W1055" s="12">
        <v>2920.0364873954663</v>
      </c>
      <c r="X1055" s="88">
        <f t="shared" si="115"/>
        <v>7.1707074720000001</v>
      </c>
      <c r="Y1055" s="88">
        <f t="shared" si="120"/>
        <v>6.58631767456815</v>
      </c>
      <c r="Z1055" s="88">
        <f t="shared" si="121"/>
        <v>6.0495537824846872</v>
      </c>
      <c r="AA1055" s="88">
        <f t="shared" si="116"/>
        <v>5.556534436303874</v>
      </c>
      <c r="AB1055" s="88">
        <f t="shared" si="117"/>
        <v>5.1036945950003165</v>
      </c>
      <c r="AC1055" s="59">
        <f t="shared" si="118"/>
        <v>4.6877597570261775</v>
      </c>
      <c r="AD1055" s="59">
        <f t="shared" si="119"/>
        <v>4.30572228227006</v>
      </c>
    </row>
    <row r="1056" spans="1:30" x14ac:dyDescent="0.25">
      <c r="A1056" s="30" t="s">
        <v>351</v>
      </c>
      <c r="B1056" s="47">
        <v>37537</v>
      </c>
      <c r="C1056" s="35">
        <v>4301332174</v>
      </c>
      <c r="D1056" s="34">
        <v>359</v>
      </c>
      <c r="E1056" s="32">
        <v>4875</v>
      </c>
      <c r="F1056" s="34" t="s">
        <v>18</v>
      </c>
      <c r="G1056" s="34" t="s">
        <v>32</v>
      </c>
      <c r="H1056" s="34">
        <v>40.04372</v>
      </c>
      <c r="I1056" s="2">
        <v>-110.18803</v>
      </c>
      <c r="J1056" s="35">
        <v>4875</v>
      </c>
      <c r="K1056" s="34">
        <v>365</v>
      </c>
      <c r="L1056" s="34">
        <v>730</v>
      </c>
      <c r="M1056" s="34">
        <v>1095</v>
      </c>
      <c r="N1056" s="34">
        <v>1460</v>
      </c>
      <c r="O1056" s="34">
        <v>1825</v>
      </c>
      <c r="P1056" s="34">
        <v>2190</v>
      </c>
      <c r="Q1056" s="48">
        <v>2.3290384453705478E-4</v>
      </c>
      <c r="R1056" s="14">
        <v>4477.7030423978968</v>
      </c>
      <c r="S1056" s="14">
        <v>4112.7845201844884</v>
      </c>
      <c r="T1056" s="14">
        <v>3777.6056941040124</v>
      </c>
      <c r="U1056" s="14">
        <v>3469.7428737372625</v>
      </c>
      <c r="V1056" s="14">
        <v>3186.9698917070282</v>
      </c>
      <c r="W1056" s="12">
        <v>2927.2420061799089</v>
      </c>
      <c r="X1056" s="88">
        <f t="shared" si="115"/>
        <v>7.188402</v>
      </c>
      <c r="Y1056" s="88">
        <f t="shared" si="120"/>
        <v>6.6025701549495643</v>
      </c>
      <c r="Z1056" s="88">
        <f t="shared" si="121"/>
        <v>6.0644817375309161</v>
      </c>
      <c r="AA1056" s="88">
        <f t="shared" si="116"/>
        <v>5.5702458106069068</v>
      </c>
      <c r="AB1056" s="88">
        <f t="shared" si="117"/>
        <v>5.1162885360120374</v>
      </c>
      <c r="AC1056" s="59">
        <f t="shared" si="118"/>
        <v>4.6993273319972477</v>
      </c>
      <c r="AD1056" s="59">
        <f t="shared" si="119"/>
        <v>4.3163471367605473</v>
      </c>
    </row>
    <row r="1057" spans="1:30" x14ac:dyDescent="0.25">
      <c r="A1057" s="30" t="s">
        <v>507</v>
      </c>
      <c r="B1057" s="47">
        <v>39093</v>
      </c>
      <c r="C1057" s="35">
        <v>4301333254</v>
      </c>
      <c r="D1057" s="34">
        <v>346</v>
      </c>
      <c r="E1057" s="32">
        <v>4880</v>
      </c>
      <c r="F1057" s="34" t="s">
        <v>18</v>
      </c>
      <c r="G1057" s="34" t="s">
        <v>32</v>
      </c>
      <c r="H1057" s="34">
        <v>40.072099999999899</v>
      </c>
      <c r="I1057" s="2">
        <v>-110.08477000000001</v>
      </c>
      <c r="J1057" s="35">
        <v>4880</v>
      </c>
      <c r="K1057" s="34">
        <v>365</v>
      </c>
      <c r="L1057" s="34">
        <v>730</v>
      </c>
      <c r="M1057" s="34">
        <v>1095</v>
      </c>
      <c r="N1057" s="34">
        <v>1460</v>
      </c>
      <c r="O1057" s="34">
        <v>1825</v>
      </c>
      <c r="P1057" s="34">
        <v>2190</v>
      </c>
      <c r="Q1057" s="48">
        <v>2.3290384453705478E-4</v>
      </c>
      <c r="R1057" s="14">
        <v>4482.2955583388175</v>
      </c>
      <c r="S1057" s="14">
        <v>4117.0027607180109</v>
      </c>
      <c r="T1057" s="14">
        <v>3781.4801614825806</v>
      </c>
      <c r="U1057" s="14">
        <v>3473.3015843769931</v>
      </c>
      <c r="V1057" s="14">
        <v>3190.2385787754456</v>
      </c>
      <c r="W1057" s="12">
        <v>2930.2443056734269</v>
      </c>
      <c r="X1057" s="88">
        <f t="shared" si="115"/>
        <v>7.1957747199999993</v>
      </c>
      <c r="Y1057" s="88">
        <f t="shared" si="120"/>
        <v>6.6093420217751531</v>
      </c>
      <c r="Z1057" s="88">
        <f t="shared" si="121"/>
        <v>6.0707017188001782</v>
      </c>
      <c r="AA1057" s="88">
        <f t="shared" si="116"/>
        <v>5.5759588832331701</v>
      </c>
      <c r="AB1057" s="88">
        <f t="shared" si="117"/>
        <v>5.1215360114335891</v>
      </c>
      <c r="AC1057" s="59">
        <f t="shared" si="118"/>
        <v>4.7041471549018601</v>
      </c>
      <c r="AD1057" s="59">
        <f t="shared" si="119"/>
        <v>4.3207741594649178</v>
      </c>
    </row>
    <row r="1058" spans="1:30" x14ac:dyDescent="0.25">
      <c r="A1058" s="30" t="s">
        <v>148</v>
      </c>
      <c r="B1058" s="47">
        <v>30832</v>
      </c>
      <c r="C1058" s="35">
        <v>4301330855</v>
      </c>
      <c r="D1058" s="34">
        <v>366</v>
      </c>
      <c r="E1058" s="32">
        <v>4910</v>
      </c>
      <c r="F1058" s="34" t="s">
        <v>18</v>
      </c>
      <c r="G1058" s="34" t="s">
        <v>32</v>
      </c>
      <c r="H1058" s="34">
        <v>40.333150000000003</v>
      </c>
      <c r="I1058" s="2">
        <v>-110.30766</v>
      </c>
      <c r="J1058" s="35">
        <v>4910</v>
      </c>
      <c r="K1058" s="34">
        <v>365</v>
      </c>
      <c r="L1058" s="34">
        <v>730</v>
      </c>
      <c r="M1058" s="34">
        <v>1095</v>
      </c>
      <c r="N1058" s="34">
        <v>1460</v>
      </c>
      <c r="O1058" s="34">
        <v>1825</v>
      </c>
      <c r="P1058" s="34">
        <v>2190</v>
      </c>
      <c r="Q1058" s="48">
        <v>2.3290384453705478E-4</v>
      </c>
      <c r="R1058" s="14">
        <v>4509.8506539843429</v>
      </c>
      <c r="S1058" s="14">
        <v>4142.3122039191467</v>
      </c>
      <c r="T1058" s="14">
        <v>3804.7269657539896</v>
      </c>
      <c r="U1058" s="14">
        <v>3494.6538482153765</v>
      </c>
      <c r="V1058" s="14">
        <v>3209.8507011859501</v>
      </c>
      <c r="W1058" s="12">
        <v>2948.2581026345342</v>
      </c>
      <c r="X1058" s="88">
        <f t="shared" si="115"/>
        <v>7.2400110399999997</v>
      </c>
      <c r="Y1058" s="88">
        <f t="shared" si="120"/>
        <v>6.649973222728689</v>
      </c>
      <c r="Z1058" s="88">
        <f t="shared" si="121"/>
        <v>6.108021606415754</v>
      </c>
      <c r="AA1058" s="88">
        <f t="shared" si="116"/>
        <v>5.6102373189907508</v>
      </c>
      <c r="AB1058" s="88">
        <f t="shared" si="117"/>
        <v>5.1530208639628938</v>
      </c>
      <c r="AC1058" s="59">
        <f t="shared" si="118"/>
        <v>4.7330660923295351</v>
      </c>
      <c r="AD1058" s="59">
        <f t="shared" si="119"/>
        <v>4.3473362956911368</v>
      </c>
    </row>
    <row r="1059" spans="1:30" x14ac:dyDescent="0.25">
      <c r="A1059" s="30" t="s">
        <v>1173</v>
      </c>
      <c r="B1059" s="47">
        <v>40561</v>
      </c>
      <c r="C1059" s="35">
        <v>4301350240</v>
      </c>
      <c r="D1059" s="34">
        <v>366</v>
      </c>
      <c r="E1059" s="32">
        <v>4911</v>
      </c>
      <c r="F1059" s="34" t="s">
        <v>18</v>
      </c>
      <c r="G1059" s="34" t="s">
        <v>32</v>
      </c>
      <c r="H1059" s="34">
        <v>40.07255</v>
      </c>
      <c r="I1059" s="2">
        <v>-110.10302</v>
      </c>
      <c r="J1059" s="35">
        <v>4911</v>
      </c>
      <c r="K1059" s="34">
        <v>365</v>
      </c>
      <c r="L1059" s="34">
        <v>730</v>
      </c>
      <c r="M1059" s="34">
        <v>1095</v>
      </c>
      <c r="N1059" s="34">
        <v>1460</v>
      </c>
      <c r="O1059" s="34">
        <v>1825</v>
      </c>
      <c r="P1059" s="34">
        <v>2190</v>
      </c>
      <c r="Q1059" s="48">
        <v>2.3290384453705478E-4</v>
      </c>
      <c r="R1059" s="14">
        <v>4510.7691571725272</v>
      </c>
      <c r="S1059" s="14">
        <v>4143.1558520258513</v>
      </c>
      <c r="T1059" s="14">
        <v>3805.5018592297033</v>
      </c>
      <c r="U1059" s="14">
        <v>3495.3655903433223</v>
      </c>
      <c r="V1059" s="14">
        <v>3210.5044385996339</v>
      </c>
      <c r="W1059" s="12">
        <v>2948.8585625332375</v>
      </c>
      <c r="X1059" s="88">
        <f t="shared" si="115"/>
        <v>7.2414855839999994</v>
      </c>
      <c r="Y1059" s="88">
        <f t="shared" si="120"/>
        <v>6.6513275960938065</v>
      </c>
      <c r="Z1059" s="88">
        <f t="shared" si="121"/>
        <v>6.1092656026696064</v>
      </c>
      <c r="AA1059" s="88">
        <f t="shared" si="116"/>
        <v>5.6113799335160035</v>
      </c>
      <c r="AB1059" s="88">
        <f t="shared" si="117"/>
        <v>5.1540703590472035</v>
      </c>
      <c r="AC1059" s="59">
        <f t="shared" si="118"/>
        <v>4.7340300569104583</v>
      </c>
      <c r="AD1059" s="59">
        <f t="shared" si="119"/>
        <v>4.3482217002320098</v>
      </c>
    </row>
    <row r="1060" spans="1:30" x14ac:dyDescent="0.25">
      <c r="A1060" s="30" t="s">
        <v>210</v>
      </c>
      <c r="B1060" s="47">
        <v>32243</v>
      </c>
      <c r="C1060" s="35">
        <v>4301331192</v>
      </c>
      <c r="D1060" s="34">
        <v>322</v>
      </c>
      <c r="E1060" s="32">
        <v>4943</v>
      </c>
      <c r="F1060" s="34" t="s">
        <v>18</v>
      </c>
      <c r="G1060" s="34" t="s">
        <v>32</v>
      </c>
      <c r="H1060" s="34">
        <v>40.404820000000001</v>
      </c>
      <c r="I1060" s="2">
        <v>-110.08341</v>
      </c>
      <c r="J1060" s="35">
        <v>4943</v>
      </c>
      <c r="K1060" s="34">
        <v>365</v>
      </c>
      <c r="L1060" s="34">
        <v>730</v>
      </c>
      <c r="M1060" s="34">
        <v>1095</v>
      </c>
      <c r="N1060" s="34">
        <v>1460</v>
      </c>
      <c r="O1060" s="34">
        <v>1825</v>
      </c>
      <c r="P1060" s="34">
        <v>2190</v>
      </c>
      <c r="Q1060" s="48">
        <v>2.3290384453705478E-4</v>
      </c>
      <c r="R1060" s="14">
        <v>4540.1612591944213</v>
      </c>
      <c r="S1060" s="14">
        <v>4170.1525914403956</v>
      </c>
      <c r="T1060" s="14">
        <v>3830.2984504525398</v>
      </c>
      <c r="U1060" s="14">
        <v>3518.1413384375978</v>
      </c>
      <c r="V1060" s="14">
        <v>3231.4240358375055</v>
      </c>
      <c r="W1060" s="12">
        <v>2968.073279291752</v>
      </c>
      <c r="X1060" s="88">
        <f t="shared" si="115"/>
        <v>7.2886709920000001</v>
      </c>
      <c r="Y1060" s="88">
        <f t="shared" si="120"/>
        <v>6.6946675437775784</v>
      </c>
      <c r="Z1060" s="88">
        <f t="shared" si="121"/>
        <v>6.1490734827928861</v>
      </c>
      <c r="AA1060" s="88">
        <f t="shared" si="116"/>
        <v>5.6479435983240895</v>
      </c>
      <c r="AB1060" s="88">
        <f t="shared" si="117"/>
        <v>5.1876542017451293</v>
      </c>
      <c r="AC1060" s="59">
        <f t="shared" si="118"/>
        <v>4.7648769234999788</v>
      </c>
      <c r="AD1060" s="59">
        <f t="shared" si="119"/>
        <v>4.3765546455399766</v>
      </c>
    </row>
    <row r="1061" spans="1:30" x14ac:dyDescent="0.25">
      <c r="A1061" s="30" t="s">
        <v>1265</v>
      </c>
      <c r="B1061" s="47">
        <v>40669</v>
      </c>
      <c r="C1061" s="35">
        <v>4304751309</v>
      </c>
      <c r="D1061" s="34">
        <v>362</v>
      </c>
      <c r="E1061" s="32">
        <v>4957</v>
      </c>
      <c r="F1061" s="34" t="s">
        <v>18</v>
      </c>
      <c r="G1061" s="34" t="s">
        <v>19</v>
      </c>
      <c r="H1061" s="34">
        <v>40.158639999999899</v>
      </c>
      <c r="I1061" s="2">
        <v>-109.87598</v>
      </c>
      <c r="J1061" s="35">
        <v>4957</v>
      </c>
      <c r="K1061" s="34">
        <v>365</v>
      </c>
      <c r="L1061" s="34">
        <v>730</v>
      </c>
      <c r="M1061" s="34">
        <v>1095</v>
      </c>
      <c r="N1061" s="34">
        <v>1460</v>
      </c>
      <c r="O1061" s="34">
        <v>1825</v>
      </c>
      <c r="P1061" s="34">
        <v>2190</v>
      </c>
      <c r="Q1061" s="48">
        <v>2.3290384453705478E-4</v>
      </c>
      <c r="R1061" s="14">
        <v>4553.0203038290001</v>
      </c>
      <c r="S1061" s="14">
        <v>4181.9636649342583</v>
      </c>
      <c r="T1061" s="14">
        <v>3841.146959112531</v>
      </c>
      <c r="U1061" s="14">
        <v>3528.105728228843</v>
      </c>
      <c r="V1061" s="14">
        <v>3240.5763596290744</v>
      </c>
      <c r="W1061" s="12">
        <v>2976.4797178736017</v>
      </c>
      <c r="X1061" s="88">
        <f t="shared" si="115"/>
        <v>7.3093146079999993</v>
      </c>
      <c r="Y1061" s="88">
        <f t="shared" si="120"/>
        <v>6.7136287708892288</v>
      </c>
      <c r="Z1061" s="88">
        <f t="shared" si="121"/>
        <v>6.1664894303468207</v>
      </c>
      <c r="AA1061" s="88">
        <f t="shared" si="116"/>
        <v>5.6639402016776277</v>
      </c>
      <c r="AB1061" s="88">
        <f t="shared" si="117"/>
        <v>5.2023471329254711</v>
      </c>
      <c r="AC1061" s="59">
        <f t="shared" si="118"/>
        <v>4.7783724276328936</v>
      </c>
      <c r="AD1061" s="59">
        <f t="shared" si="119"/>
        <v>4.3889503091122117</v>
      </c>
    </row>
    <row r="1062" spans="1:30" x14ac:dyDescent="0.25">
      <c r="A1062" s="30" t="s">
        <v>823</v>
      </c>
      <c r="B1062" s="47">
        <v>40056</v>
      </c>
      <c r="C1062" s="35">
        <v>4301333969</v>
      </c>
      <c r="D1062" s="34">
        <v>366</v>
      </c>
      <c r="E1062" s="32">
        <v>4960</v>
      </c>
      <c r="F1062" s="34" t="s">
        <v>18</v>
      </c>
      <c r="G1062" s="34" t="s">
        <v>32</v>
      </c>
      <c r="H1062" s="34">
        <v>40.042789999999897</v>
      </c>
      <c r="I1062" s="2">
        <v>-110.13227000000001</v>
      </c>
      <c r="J1062" s="35">
        <v>4960</v>
      </c>
      <c r="K1062" s="34">
        <v>365</v>
      </c>
      <c r="L1062" s="34">
        <v>730</v>
      </c>
      <c r="M1062" s="34">
        <v>1095</v>
      </c>
      <c r="N1062" s="34">
        <v>1460</v>
      </c>
      <c r="O1062" s="34">
        <v>1825</v>
      </c>
      <c r="P1062" s="34">
        <v>2190</v>
      </c>
      <c r="Q1062" s="48">
        <v>2.3290384453705478E-4</v>
      </c>
      <c r="R1062" s="14">
        <v>4555.7758133935522</v>
      </c>
      <c r="S1062" s="14">
        <v>4184.4946092543723</v>
      </c>
      <c r="T1062" s="14">
        <v>3843.4716395396717</v>
      </c>
      <c r="U1062" s="14">
        <v>3530.2409546126814</v>
      </c>
      <c r="V1062" s="14">
        <v>3242.5375718701248</v>
      </c>
      <c r="W1062" s="12">
        <v>2978.2810975697125</v>
      </c>
      <c r="X1062" s="88">
        <f t="shared" si="115"/>
        <v>7.3137382399999993</v>
      </c>
      <c r="Y1062" s="88">
        <f t="shared" si="120"/>
        <v>6.7176918909845815</v>
      </c>
      <c r="Z1062" s="88">
        <f t="shared" si="121"/>
        <v>6.1702214191083788</v>
      </c>
      <c r="AA1062" s="88">
        <f t="shared" si="116"/>
        <v>5.6673680452533857</v>
      </c>
      <c r="AB1062" s="88">
        <f t="shared" si="117"/>
        <v>5.2054956181784018</v>
      </c>
      <c r="AC1062" s="59">
        <f t="shared" si="118"/>
        <v>4.7812643213756614</v>
      </c>
      <c r="AD1062" s="59">
        <f t="shared" si="119"/>
        <v>4.3916065227348344</v>
      </c>
    </row>
    <row r="1063" spans="1:30" x14ac:dyDescent="0.25">
      <c r="A1063" s="30" t="s">
        <v>1201</v>
      </c>
      <c r="B1063" s="47">
        <v>40590</v>
      </c>
      <c r="C1063" s="35">
        <v>4301350456</v>
      </c>
      <c r="D1063" s="34">
        <v>324</v>
      </c>
      <c r="E1063" s="32">
        <v>4960</v>
      </c>
      <c r="F1063" s="34" t="s">
        <v>18</v>
      </c>
      <c r="G1063" s="34" t="s">
        <v>32</v>
      </c>
      <c r="H1063" s="34">
        <v>40.140560000000001</v>
      </c>
      <c r="I1063" s="2">
        <v>-110.168229999999</v>
      </c>
      <c r="J1063" s="35">
        <v>4960</v>
      </c>
      <c r="K1063" s="34">
        <v>365</v>
      </c>
      <c r="L1063" s="34">
        <v>730</v>
      </c>
      <c r="M1063" s="34">
        <v>1095</v>
      </c>
      <c r="N1063" s="34">
        <v>1460</v>
      </c>
      <c r="O1063" s="34">
        <v>1825</v>
      </c>
      <c r="P1063" s="34">
        <v>2190</v>
      </c>
      <c r="Q1063" s="48">
        <v>2.3290384453705478E-4</v>
      </c>
      <c r="R1063" s="14">
        <v>4555.7758133935522</v>
      </c>
      <c r="S1063" s="14">
        <v>4184.4946092543723</v>
      </c>
      <c r="T1063" s="14">
        <v>3843.4716395396717</v>
      </c>
      <c r="U1063" s="14">
        <v>3530.2409546126814</v>
      </c>
      <c r="V1063" s="14">
        <v>3242.5375718701248</v>
      </c>
      <c r="W1063" s="12">
        <v>2978.2810975697125</v>
      </c>
      <c r="X1063" s="88">
        <f t="shared" si="115"/>
        <v>7.3137382399999993</v>
      </c>
      <c r="Y1063" s="88">
        <f t="shared" si="120"/>
        <v>6.7176918909845815</v>
      </c>
      <c r="Z1063" s="88">
        <f t="shared" si="121"/>
        <v>6.1702214191083788</v>
      </c>
      <c r="AA1063" s="88">
        <f t="shared" si="116"/>
        <v>5.6673680452533857</v>
      </c>
      <c r="AB1063" s="88">
        <f t="shared" si="117"/>
        <v>5.2054956181784018</v>
      </c>
      <c r="AC1063" s="59">
        <f t="shared" si="118"/>
        <v>4.7812643213756614</v>
      </c>
      <c r="AD1063" s="59">
        <f t="shared" si="119"/>
        <v>4.3916065227348344</v>
      </c>
    </row>
    <row r="1064" spans="1:30" x14ac:dyDescent="0.25">
      <c r="A1064" s="30" t="s">
        <v>71</v>
      </c>
      <c r="B1064" s="47">
        <v>26871</v>
      </c>
      <c r="C1064" s="35">
        <v>4301330213</v>
      </c>
      <c r="D1064" s="34">
        <v>365</v>
      </c>
      <c r="E1064" s="32">
        <v>4972</v>
      </c>
      <c r="F1064" s="34" t="s">
        <v>18</v>
      </c>
      <c r="G1064" s="34" t="s">
        <v>32</v>
      </c>
      <c r="H1064" s="34">
        <v>40.337730000000001</v>
      </c>
      <c r="I1064" s="2">
        <v>-110.37405</v>
      </c>
      <c r="J1064" s="35">
        <v>4972</v>
      </c>
      <c r="K1064" s="34">
        <v>365</v>
      </c>
      <c r="L1064" s="34">
        <v>730</v>
      </c>
      <c r="M1064" s="34">
        <v>1095</v>
      </c>
      <c r="N1064" s="34">
        <v>1460</v>
      </c>
      <c r="O1064" s="34">
        <v>1825</v>
      </c>
      <c r="P1064" s="34">
        <v>2190</v>
      </c>
      <c r="Q1064" s="48">
        <v>2.3290384453705478E-4</v>
      </c>
      <c r="R1064" s="14">
        <v>4566.7978516517624</v>
      </c>
      <c r="S1064" s="14">
        <v>4194.6183865348266</v>
      </c>
      <c r="T1064" s="14">
        <v>3852.7703612482355</v>
      </c>
      <c r="U1064" s="14">
        <v>3538.7818601480349</v>
      </c>
      <c r="V1064" s="14">
        <v>3250.3824208343267</v>
      </c>
      <c r="W1064" s="12">
        <v>2985.4866163541556</v>
      </c>
      <c r="X1064" s="88">
        <f t="shared" si="115"/>
        <v>7.331432768</v>
      </c>
      <c r="Y1064" s="88">
        <f t="shared" si="120"/>
        <v>6.7339443713659959</v>
      </c>
      <c r="Z1064" s="88">
        <f t="shared" si="121"/>
        <v>6.1851493741546095</v>
      </c>
      <c r="AA1064" s="88">
        <f t="shared" si="116"/>
        <v>5.6810794195564176</v>
      </c>
      <c r="AB1064" s="88">
        <f t="shared" si="117"/>
        <v>5.2180895591901235</v>
      </c>
      <c r="AC1064" s="59">
        <f t="shared" si="118"/>
        <v>4.7928318963467316</v>
      </c>
      <c r="AD1064" s="59">
        <f t="shared" si="119"/>
        <v>4.4022313772253217</v>
      </c>
    </row>
    <row r="1065" spans="1:30" x14ac:dyDescent="0.25">
      <c r="A1065" s="30" t="s">
        <v>325</v>
      </c>
      <c r="B1065" s="47">
        <v>36939</v>
      </c>
      <c r="C1065" s="35">
        <v>4301332007</v>
      </c>
      <c r="D1065" s="34">
        <v>358</v>
      </c>
      <c r="E1065" s="32">
        <v>4989</v>
      </c>
      <c r="F1065" s="34" t="s">
        <v>18</v>
      </c>
      <c r="G1065" s="34" t="s">
        <v>32</v>
      </c>
      <c r="H1065" s="34">
        <v>40.051090000000002</v>
      </c>
      <c r="I1065" s="2">
        <v>-110.18781</v>
      </c>
      <c r="J1065" s="35">
        <v>4989</v>
      </c>
      <c r="K1065" s="34">
        <v>365</v>
      </c>
      <c r="L1065" s="34">
        <v>730</v>
      </c>
      <c r="M1065" s="34">
        <v>1095</v>
      </c>
      <c r="N1065" s="34">
        <v>1460</v>
      </c>
      <c r="O1065" s="34">
        <v>1825</v>
      </c>
      <c r="P1065" s="34">
        <v>2190</v>
      </c>
      <c r="Q1065" s="48">
        <v>2.3290384453705478E-4</v>
      </c>
      <c r="R1065" s="14">
        <v>4582.4124058508942</v>
      </c>
      <c r="S1065" s="14">
        <v>4208.9604043488025</v>
      </c>
      <c r="T1065" s="14">
        <v>3865.9435503353675</v>
      </c>
      <c r="U1065" s="14">
        <v>3550.8814763231185</v>
      </c>
      <c r="V1065" s="14">
        <v>3261.495956866946</v>
      </c>
      <c r="W1065" s="12">
        <v>2995.6944346321161</v>
      </c>
      <c r="X1065" s="88">
        <f t="shared" si="115"/>
        <v>7.356500016</v>
      </c>
      <c r="Y1065" s="88">
        <f t="shared" si="120"/>
        <v>6.7569687185730007</v>
      </c>
      <c r="Z1065" s="88">
        <f t="shared" si="121"/>
        <v>6.2062973104701005</v>
      </c>
      <c r="AA1065" s="88">
        <f t="shared" si="116"/>
        <v>5.7005038664857137</v>
      </c>
      <c r="AB1065" s="88">
        <f t="shared" si="117"/>
        <v>5.235930975623396</v>
      </c>
      <c r="AC1065" s="59">
        <f t="shared" si="118"/>
        <v>4.8092192942224141</v>
      </c>
      <c r="AD1065" s="59">
        <f t="shared" si="119"/>
        <v>4.4172832544201786</v>
      </c>
    </row>
    <row r="1066" spans="1:30" x14ac:dyDescent="0.25">
      <c r="A1066" s="30" t="s">
        <v>1328</v>
      </c>
      <c r="B1066" s="47">
        <v>40755</v>
      </c>
      <c r="C1066" s="35">
        <v>4301350471</v>
      </c>
      <c r="D1066" s="34">
        <v>366</v>
      </c>
      <c r="E1066" s="32">
        <v>4993</v>
      </c>
      <c r="F1066" s="34" t="s">
        <v>18</v>
      </c>
      <c r="G1066" s="34" t="s">
        <v>32</v>
      </c>
      <c r="H1066" s="34">
        <v>40.043239999999898</v>
      </c>
      <c r="I1066" s="2">
        <v>-110.09858</v>
      </c>
      <c r="J1066" s="35">
        <v>4993</v>
      </c>
      <c r="K1066" s="34">
        <v>365</v>
      </c>
      <c r="L1066" s="34">
        <v>730</v>
      </c>
      <c r="M1066" s="34">
        <v>1095</v>
      </c>
      <c r="N1066" s="34">
        <v>1460</v>
      </c>
      <c r="O1066" s="34">
        <v>1825</v>
      </c>
      <c r="P1066" s="34">
        <v>2190</v>
      </c>
      <c r="Q1066" s="48">
        <v>2.3290384453705478E-4</v>
      </c>
      <c r="R1066" s="14">
        <v>4586.0864186036306</v>
      </c>
      <c r="S1066" s="14">
        <v>4212.3349967756212</v>
      </c>
      <c r="T1066" s="14">
        <v>3869.0431242382219</v>
      </c>
      <c r="U1066" s="14">
        <v>3553.7284448349028</v>
      </c>
      <c r="V1066" s="14">
        <v>3264.1109065216801</v>
      </c>
      <c r="W1066" s="12">
        <v>2998.0962742269303</v>
      </c>
      <c r="X1066" s="88">
        <f t="shared" si="115"/>
        <v>7.3623981919999997</v>
      </c>
      <c r="Y1066" s="88">
        <f t="shared" si="120"/>
        <v>6.7623862120334719</v>
      </c>
      <c r="Z1066" s="88">
        <f t="shared" si="121"/>
        <v>6.211273295485511</v>
      </c>
      <c r="AA1066" s="88">
        <f t="shared" si="116"/>
        <v>5.7050743245867244</v>
      </c>
      <c r="AB1066" s="88">
        <f t="shared" si="117"/>
        <v>5.2401289559606363</v>
      </c>
      <c r="AC1066" s="59">
        <f t="shared" si="118"/>
        <v>4.8130751525461042</v>
      </c>
      <c r="AD1066" s="59">
        <f t="shared" si="119"/>
        <v>4.4208248725836743</v>
      </c>
    </row>
    <row r="1067" spans="1:30" x14ac:dyDescent="0.25">
      <c r="A1067" s="30" t="s">
        <v>950</v>
      </c>
      <c r="B1067" s="47">
        <v>40312</v>
      </c>
      <c r="C1067" s="35">
        <v>4301350204</v>
      </c>
      <c r="D1067" s="34">
        <v>362</v>
      </c>
      <c r="E1067" s="32">
        <v>4995</v>
      </c>
      <c r="F1067" s="34" t="s">
        <v>18</v>
      </c>
      <c r="G1067" s="34" t="s">
        <v>32</v>
      </c>
      <c r="H1067" s="34">
        <v>40.127040000000001</v>
      </c>
      <c r="I1067" s="2">
        <v>-110.004009999999</v>
      </c>
      <c r="J1067" s="35">
        <v>4995</v>
      </c>
      <c r="K1067" s="34">
        <v>365</v>
      </c>
      <c r="L1067" s="34">
        <v>730</v>
      </c>
      <c r="M1067" s="34">
        <v>1095</v>
      </c>
      <c r="N1067" s="34">
        <v>1460</v>
      </c>
      <c r="O1067" s="34">
        <v>1825</v>
      </c>
      <c r="P1067" s="34">
        <v>2190</v>
      </c>
      <c r="Q1067" s="48">
        <v>2.3290384453705478E-4</v>
      </c>
      <c r="R1067" s="14">
        <v>4587.9234249799993</v>
      </c>
      <c r="S1067" s="14">
        <v>4214.0222929890297</v>
      </c>
      <c r="T1067" s="14">
        <v>3870.5929111896494</v>
      </c>
      <c r="U1067" s="14">
        <v>3555.151929090795</v>
      </c>
      <c r="V1067" s="14">
        <v>3265.4183813490472</v>
      </c>
      <c r="W1067" s="12">
        <v>2999.2971940243374</v>
      </c>
      <c r="X1067" s="88">
        <f t="shared" si="115"/>
        <v>7.3653472799999999</v>
      </c>
      <c r="Y1067" s="88">
        <f t="shared" si="120"/>
        <v>6.7650949587637079</v>
      </c>
      <c r="Z1067" s="88">
        <f t="shared" si="121"/>
        <v>6.2137612879932158</v>
      </c>
      <c r="AA1067" s="88">
        <f t="shared" si="116"/>
        <v>5.7073595536372306</v>
      </c>
      <c r="AB1067" s="88">
        <f t="shared" si="117"/>
        <v>5.2422279461292574</v>
      </c>
      <c r="AC1067" s="59">
        <f t="shared" si="118"/>
        <v>4.8150030817079497</v>
      </c>
      <c r="AD1067" s="59">
        <f t="shared" si="119"/>
        <v>4.4225956816654222</v>
      </c>
    </row>
    <row r="1068" spans="1:30" x14ac:dyDescent="0.25">
      <c r="A1068" s="30" t="s">
        <v>1249</v>
      </c>
      <c r="B1068" s="47">
        <v>40647</v>
      </c>
      <c r="C1068" s="35">
        <v>4301350252</v>
      </c>
      <c r="D1068" s="34">
        <v>364</v>
      </c>
      <c r="E1068" s="32">
        <v>4999</v>
      </c>
      <c r="F1068" s="34" t="s">
        <v>18</v>
      </c>
      <c r="G1068" s="34" t="s">
        <v>32</v>
      </c>
      <c r="H1068" s="34">
        <v>40.097969999999897</v>
      </c>
      <c r="I1068" s="2">
        <v>-110.08896</v>
      </c>
      <c r="J1068" s="35">
        <v>4999</v>
      </c>
      <c r="K1068" s="34">
        <v>365</v>
      </c>
      <c r="L1068" s="34">
        <v>730</v>
      </c>
      <c r="M1068" s="34">
        <v>1095</v>
      </c>
      <c r="N1068" s="34">
        <v>1460</v>
      </c>
      <c r="O1068" s="34">
        <v>1825</v>
      </c>
      <c r="P1068" s="34">
        <v>2190</v>
      </c>
      <c r="Q1068" s="48">
        <v>2.3290384453705478E-4</v>
      </c>
      <c r="R1068" s="14">
        <v>4591.5974377327357</v>
      </c>
      <c r="S1068" s="14">
        <v>4217.3968854158484</v>
      </c>
      <c r="T1068" s="14">
        <v>3873.6924850925038</v>
      </c>
      <c r="U1068" s="14">
        <v>3557.9988976025797</v>
      </c>
      <c r="V1068" s="14">
        <v>3268.0333310037813</v>
      </c>
      <c r="W1068" s="12">
        <v>3001.699033619152</v>
      </c>
      <c r="X1068" s="88">
        <f t="shared" si="115"/>
        <v>7.3712454559999996</v>
      </c>
      <c r="Y1068" s="88">
        <f t="shared" si="120"/>
        <v>6.7705124522241791</v>
      </c>
      <c r="Z1068" s="88">
        <f t="shared" si="121"/>
        <v>6.2187372730086263</v>
      </c>
      <c r="AA1068" s="88">
        <f t="shared" si="116"/>
        <v>5.7119300117382403</v>
      </c>
      <c r="AB1068" s="88">
        <f t="shared" si="117"/>
        <v>5.2464259264664985</v>
      </c>
      <c r="AC1068" s="59">
        <f t="shared" si="118"/>
        <v>4.8188589400316397</v>
      </c>
      <c r="AD1068" s="59">
        <f t="shared" si="119"/>
        <v>4.4261372998289188</v>
      </c>
    </row>
    <row r="1069" spans="1:30" x14ac:dyDescent="0.25">
      <c r="A1069" s="30" t="s">
        <v>1211</v>
      </c>
      <c r="B1069" s="47">
        <v>40598</v>
      </c>
      <c r="C1069" s="35">
        <v>4301350236</v>
      </c>
      <c r="D1069" s="34">
        <v>360</v>
      </c>
      <c r="E1069" s="32">
        <v>5029</v>
      </c>
      <c r="F1069" s="34" t="s">
        <v>18</v>
      </c>
      <c r="G1069" s="34" t="s">
        <v>32</v>
      </c>
      <c r="H1069" s="34">
        <v>40.090809999999898</v>
      </c>
      <c r="I1069" s="2">
        <v>-110.07956</v>
      </c>
      <c r="J1069" s="35">
        <v>5029</v>
      </c>
      <c r="K1069" s="34">
        <v>365</v>
      </c>
      <c r="L1069" s="34">
        <v>730</v>
      </c>
      <c r="M1069" s="34">
        <v>1095</v>
      </c>
      <c r="N1069" s="34">
        <v>1460</v>
      </c>
      <c r="O1069" s="34">
        <v>1825</v>
      </c>
      <c r="P1069" s="34">
        <v>2190</v>
      </c>
      <c r="Q1069" s="48">
        <v>2.3290384453705478E-4</v>
      </c>
      <c r="R1069" s="14">
        <v>4619.1525333782611</v>
      </c>
      <c r="S1069" s="14">
        <v>4242.7063286169832</v>
      </c>
      <c r="T1069" s="14">
        <v>3896.9392893639133</v>
      </c>
      <c r="U1069" s="14">
        <v>3579.3511614409626</v>
      </c>
      <c r="V1069" s="14">
        <v>3287.6454534142858</v>
      </c>
      <c r="W1069" s="12">
        <v>3019.7128305802589</v>
      </c>
      <c r="X1069" s="88">
        <f t="shared" si="115"/>
        <v>7.415481776</v>
      </c>
      <c r="Y1069" s="88">
        <f t="shared" si="120"/>
        <v>6.8111436531777141</v>
      </c>
      <c r="Z1069" s="88">
        <f t="shared" si="121"/>
        <v>6.2560571606242004</v>
      </c>
      <c r="AA1069" s="88">
        <f t="shared" si="116"/>
        <v>5.7462084474958219</v>
      </c>
      <c r="AB1069" s="88">
        <f t="shared" si="117"/>
        <v>5.2779107789958024</v>
      </c>
      <c r="AC1069" s="59">
        <f t="shared" si="118"/>
        <v>4.8477778774593148</v>
      </c>
      <c r="AD1069" s="59">
        <f t="shared" si="119"/>
        <v>4.4526994360551369</v>
      </c>
    </row>
    <row r="1070" spans="1:30" x14ac:dyDescent="0.25">
      <c r="A1070" s="30" t="s">
        <v>1654</v>
      </c>
      <c r="B1070" s="47">
        <v>41211</v>
      </c>
      <c r="C1070" s="35">
        <v>4301351173</v>
      </c>
      <c r="D1070" s="34">
        <v>59</v>
      </c>
      <c r="E1070" s="32">
        <v>5055</v>
      </c>
      <c r="F1070" s="34" t="s">
        <v>18</v>
      </c>
      <c r="G1070" s="34" t="s">
        <v>32</v>
      </c>
      <c r="H1070" s="34">
        <v>40.047539999999898</v>
      </c>
      <c r="I1070" s="2">
        <v>-110.11731</v>
      </c>
      <c r="J1070" s="35">
        <v>5055</v>
      </c>
      <c r="K1070" s="34">
        <v>365</v>
      </c>
      <c r="L1070" s="34">
        <v>730</v>
      </c>
      <c r="M1070" s="34">
        <v>1095</v>
      </c>
      <c r="N1070" s="34">
        <v>1460</v>
      </c>
      <c r="O1070" s="34">
        <v>1825</v>
      </c>
      <c r="P1070" s="34">
        <v>2190</v>
      </c>
      <c r="Q1070" s="48">
        <v>2.3290384453705478E-4</v>
      </c>
      <c r="R1070" s="14">
        <v>4643.0336162710501</v>
      </c>
      <c r="S1070" s="14">
        <v>4264.6411793913003</v>
      </c>
      <c r="T1070" s="14">
        <v>3917.0865197324679</v>
      </c>
      <c r="U1070" s="14">
        <v>3597.8564567675617</v>
      </c>
      <c r="V1070" s="14">
        <v>3304.6426261700567</v>
      </c>
      <c r="W1070" s="12">
        <v>3035.3247879465516</v>
      </c>
      <c r="X1070" s="88">
        <f t="shared" si="115"/>
        <v>7.4538199199999999</v>
      </c>
      <c r="Y1070" s="88">
        <f t="shared" si="120"/>
        <v>6.8463573606707788</v>
      </c>
      <c r="Z1070" s="88">
        <f t="shared" si="121"/>
        <v>6.2884010632243657</v>
      </c>
      <c r="AA1070" s="88">
        <f t="shared" si="116"/>
        <v>5.775916425152392</v>
      </c>
      <c r="AB1070" s="88">
        <f t="shared" si="117"/>
        <v>5.3051976511878669</v>
      </c>
      <c r="AC1070" s="59">
        <f t="shared" si="118"/>
        <v>4.8728409565632997</v>
      </c>
      <c r="AD1070" s="59">
        <f t="shared" si="119"/>
        <v>4.4757199541178601</v>
      </c>
    </row>
    <row r="1071" spans="1:30" x14ac:dyDescent="0.25">
      <c r="A1071" s="30" t="s">
        <v>834</v>
      </c>
      <c r="B1071" s="47">
        <v>40079</v>
      </c>
      <c r="C1071" s="35">
        <v>4301334067</v>
      </c>
      <c r="D1071" s="34">
        <v>363</v>
      </c>
      <c r="E1071" s="32">
        <v>5056</v>
      </c>
      <c r="F1071" s="34" t="s">
        <v>18</v>
      </c>
      <c r="G1071" s="34" t="s">
        <v>32</v>
      </c>
      <c r="H1071" s="34">
        <v>40.072150000000001</v>
      </c>
      <c r="I1071" s="2">
        <v>-110.12175000000001</v>
      </c>
      <c r="J1071" s="35">
        <v>5056</v>
      </c>
      <c r="K1071" s="34">
        <v>365</v>
      </c>
      <c r="L1071" s="34">
        <v>730</v>
      </c>
      <c r="M1071" s="34">
        <v>1095</v>
      </c>
      <c r="N1071" s="34">
        <v>1460</v>
      </c>
      <c r="O1071" s="34">
        <v>1825</v>
      </c>
      <c r="P1071" s="34">
        <v>2190</v>
      </c>
      <c r="Q1071" s="48">
        <v>2.3290384453705478E-4</v>
      </c>
      <c r="R1071" s="14">
        <v>4643.9521194592344</v>
      </c>
      <c r="S1071" s="14">
        <v>4265.484827498005</v>
      </c>
      <c r="T1071" s="14">
        <v>3917.8614132081816</v>
      </c>
      <c r="U1071" s="14">
        <v>3598.5681988955075</v>
      </c>
      <c r="V1071" s="14">
        <v>3305.29636358374</v>
      </c>
      <c r="W1071" s="12">
        <v>3035.9252478452554</v>
      </c>
      <c r="X1071" s="88">
        <f t="shared" si="115"/>
        <v>7.4552944639999996</v>
      </c>
      <c r="Y1071" s="88">
        <f t="shared" si="120"/>
        <v>6.8477117340358973</v>
      </c>
      <c r="Z1071" s="88">
        <f t="shared" si="121"/>
        <v>6.2896450594782181</v>
      </c>
      <c r="AA1071" s="88">
        <f t="shared" si="116"/>
        <v>5.7770590396776447</v>
      </c>
      <c r="AB1071" s="88">
        <f t="shared" si="117"/>
        <v>5.3062471462721774</v>
      </c>
      <c r="AC1071" s="59">
        <f t="shared" si="118"/>
        <v>4.873804921144222</v>
      </c>
      <c r="AD1071" s="59">
        <f t="shared" si="119"/>
        <v>4.476605358658734</v>
      </c>
    </row>
    <row r="1072" spans="1:30" x14ac:dyDescent="0.25">
      <c r="A1072" s="30" t="s">
        <v>1343</v>
      </c>
      <c r="B1072" s="47">
        <v>40784</v>
      </c>
      <c r="C1072" s="35">
        <v>4301350545</v>
      </c>
      <c r="D1072" s="34">
        <v>352</v>
      </c>
      <c r="E1072" s="32">
        <v>5081</v>
      </c>
      <c r="F1072" s="34" t="s">
        <v>18</v>
      </c>
      <c r="G1072" s="34" t="s">
        <v>32</v>
      </c>
      <c r="H1072" s="34">
        <v>40.051139999999897</v>
      </c>
      <c r="I1072" s="2">
        <v>-110.06561000000001</v>
      </c>
      <c r="J1072" s="35">
        <v>5081</v>
      </c>
      <c r="K1072" s="34">
        <v>365</v>
      </c>
      <c r="L1072" s="34">
        <v>730</v>
      </c>
      <c r="M1072" s="34">
        <v>1095</v>
      </c>
      <c r="N1072" s="34">
        <v>1460</v>
      </c>
      <c r="O1072" s="34">
        <v>1825</v>
      </c>
      <c r="P1072" s="34">
        <v>2190</v>
      </c>
      <c r="Q1072" s="48">
        <v>2.3290384453705478E-4</v>
      </c>
      <c r="R1072" s="14">
        <v>4666.914699163839</v>
      </c>
      <c r="S1072" s="14">
        <v>4286.5760301656182</v>
      </c>
      <c r="T1072" s="14">
        <v>3937.2337501010229</v>
      </c>
      <c r="U1072" s="14">
        <v>3616.3617520941602</v>
      </c>
      <c r="V1072" s="14">
        <v>3321.6397989258276</v>
      </c>
      <c r="W1072" s="12">
        <v>3050.9367453128448</v>
      </c>
      <c r="X1072" s="88">
        <f t="shared" si="115"/>
        <v>7.4921580639999998</v>
      </c>
      <c r="Y1072" s="88">
        <f t="shared" si="120"/>
        <v>6.8815710681638436</v>
      </c>
      <c r="Z1072" s="88">
        <f t="shared" si="121"/>
        <v>6.3207449658245309</v>
      </c>
      <c r="AA1072" s="88">
        <f t="shared" si="116"/>
        <v>5.8056244028089621</v>
      </c>
      <c r="AB1072" s="88">
        <f t="shared" si="117"/>
        <v>5.3324845233799314</v>
      </c>
      <c r="AC1072" s="59">
        <f t="shared" si="118"/>
        <v>4.8979040356672856</v>
      </c>
      <c r="AD1072" s="59">
        <f t="shared" si="119"/>
        <v>4.4987404721805833</v>
      </c>
    </row>
    <row r="1073" spans="1:30" x14ac:dyDescent="0.25">
      <c r="A1073" s="30" t="s">
        <v>1202</v>
      </c>
      <c r="B1073" s="47">
        <v>40592</v>
      </c>
      <c r="C1073" s="35">
        <v>4301334232</v>
      </c>
      <c r="D1073" s="34">
        <v>354</v>
      </c>
      <c r="E1073" s="32">
        <v>5082</v>
      </c>
      <c r="F1073" s="34" t="s">
        <v>18</v>
      </c>
      <c r="G1073" s="34" t="s">
        <v>32</v>
      </c>
      <c r="H1073" s="34">
        <v>40.079560000000001</v>
      </c>
      <c r="I1073" s="2">
        <v>-110.18231</v>
      </c>
      <c r="J1073" s="35">
        <v>5082</v>
      </c>
      <c r="K1073" s="34">
        <v>365</v>
      </c>
      <c r="L1073" s="34">
        <v>730</v>
      </c>
      <c r="M1073" s="34">
        <v>1095</v>
      </c>
      <c r="N1073" s="34">
        <v>1460</v>
      </c>
      <c r="O1073" s="34">
        <v>1825</v>
      </c>
      <c r="P1073" s="34">
        <v>2190</v>
      </c>
      <c r="Q1073" s="48">
        <v>2.3290384453705478E-4</v>
      </c>
      <c r="R1073" s="14">
        <v>4667.8332023520234</v>
      </c>
      <c r="S1073" s="14">
        <v>4287.419678272322</v>
      </c>
      <c r="T1073" s="14">
        <v>3938.0086435767366</v>
      </c>
      <c r="U1073" s="14">
        <v>3617.0734942221065</v>
      </c>
      <c r="V1073" s="14">
        <v>3322.2935363395109</v>
      </c>
      <c r="W1073" s="12">
        <v>3051.5372052115481</v>
      </c>
      <c r="X1073" s="88">
        <f t="shared" si="115"/>
        <v>7.4936326079999995</v>
      </c>
      <c r="Y1073" s="88">
        <f t="shared" si="120"/>
        <v>6.882925441528962</v>
      </c>
      <c r="Z1073" s="88">
        <f t="shared" si="121"/>
        <v>6.3219889620783825</v>
      </c>
      <c r="AA1073" s="88">
        <f t="shared" si="116"/>
        <v>5.8067670173342156</v>
      </c>
      <c r="AB1073" s="88">
        <f t="shared" si="117"/>
        <v>5.3335340184642419</v>
      </c>
      <c r="AC1073" s="59">
        <f t="shared" si="118"/>
        <v>4.8988680002482079</v>
      </c>
      <c r="AD1073" s="59">
        <f t="shared" si="119"/>
        <v>4.4996258767214572</v>
      </c>
    </row>
    <row r="1074" spans="1:30" x14ac:dyDescent="0.25">
      <c r="A1074" s="30" t="s">
        <v>597</v>
      </c>
      <c r="B1074" s="47">
        <v>39322</v>
      </c>
      <c r="C1074" s="35">
        <v>4301333143</v>
      </c>
      <c r="D1074" s="34">
        <v>366</v>
      </c>
      <c r="E1074" s="32">
        <v>5114</v>
      </c>
      <c r="F1074" s="34" t="s">
        <v>18</v>
      </c>
      <c r="G1074" s="34" t="s">
        <v>32</v>
      </c>
      <c r="H1074" s="34">
        <v>40.014449999999897</v>
      </c>
      <c r="I1074" s="2">
        <v>-110.13178000000001</v>
      </c>
      <c r="J1074" s="35">
        <v>5114</v>
      </c>
      <c r="K1074" s="34">
        <v>365</v>
      </c>
      <c r="L1074" s="34">
        <v>730</v>
      </c>
      <c r="M1074" s="34">
        <v>1095</v>
      </c>
      <c r="N1074" s="34">
        <v>1460</v>
      </c>
      <c r="O1074" s="34">
        <v>1825</v>
      </c>
      <c r="P1074" s="34">
        <v>2190</v>
      </c>
      <c r="Q1074" s="48">
        <v>2.3290384453705478E-4</v>
      </c>
      <c r="R1074" s="14">
        <v>4697.2253043739165</v>
      </c>
      <c r="S1074" s="14">
        <v>4314.4164176868671</v>
      </c>
      <c r="T1074" s="14">
        <v>3962.8052347995731</v>
      </c>
      <c r="U1074" s="14">
        <v>3639.8492423163816</v>
      </c>
      <c r="V1074" s="14">
        <v>3343.2131335773829</v>
      </c>
      <c r="W1074" s="12">
        <v>3070.7519219700625</v>
      </c>
      <c r="X1074" s="88">
        <f t="shared" si="115"/>
        <v>7.5408180159999993</v>
      </c>
      <c r="Y1074" s="88">
        <f t="shared" si="120"/>
        <v>6.9262653892127322</v>
      </c>
      <c r="Z1074" s="88">
        <f t="shared" si="121"/>
        <v>6.361796842201664</v>
      </c>
      <c r="AA1074" s="88">
        <f t="shared" si="116"/>
        <v>5.8433306821423017</v>
      </c>
      <c r="AB1074" s="88">
        <f t="shared" si="117"/>
        <v>5.3671178611621668</v>
      </c>
      <c r="AC1074" s="59">
        <f t="shared" si="118"/>
        <v>4.9297148668377284</v>
      </c>
      <c r="AD1074" s="59">
        <f t="shared" si="119"/>
        <v>4.527958822029424</v>
      </c>
    </row>
    <row r="1075" spans="1:30" x14ac:dyDescent="0.25">
      <c r="A1075" s="30" t="s">
        <v>313</v>
      </c>
      <c r="B1075" s="47">
        <v>36596</v>
      </c>
      <c r="C1075" s="35">
        <v>4301332094</v>
      </c>
      <c r="D1075" s="34">
        <v>366</v>
      </c>
      <c r="E1075" s="32">
        <v>5117</v>
      </c>
      <c r="F1075" s="34" t="s">
        <v>18</v>
      </c>
      <c r="G1075" s="34" t="s">
        <v>32</v>
      </c>
      <c r="H1075" s="34">
        <v>40.1084999999999</v>
      </c>
      <c r="I1075" s="2">
        <v>-110.08461</v>
      </c>
      <c r="J1075" s="35">
        <v>5117</v>
      </c>
      <c r="K1075" s="34">
        <v>365</v>
      </c>
      <c r="L1075" s="34">
        <v>730</v>
      </c>
      <c r="M1075" s="34">
        <v>1095</v>
      </c>
      <c r="N1075" s="34">
        <v>1460</v>
      </c>
      <c r="O1075" s="34">
        <v>1825</v>
      </c>
      <c r="P1075" s="34">
        <v>2190</v>
      </c>
      <c r="Q1075" s="48">
        <v>2.3290384453705478E-4</v>
      </c>
      <c r="R1075" s="14">
        <v>4699.9808139384695</v>
      </c>
      <c r="S1075" s="14">
        <v>4316.9473620069803</v>
      </c>
      <c r="T1075" s="14">
        <v>3965.1299152267138</v>
      </c>
      <c r="U1075" s="14">
        <v>3641.9844687002201</v>
      </c>
      <c r="V1075" s="14">
        <v>3345.1743458184333</v>
      </c>
      <c r="W1075" s="12">
        <v>3072.5533016661734</v>
      </c>
      <c r="X1075" s="88">
        <f t="shared" si="115"/>
        <v>7.5452416479999993</v>
      </c>
      <c r="Y1075" s="88">
        <f t="shared" si="120"/>
        <v>6.9303285093080866</v>
      </c>
      <c r="Z1075" s="88">
        <f t="shared" si="121"/>
        <v>6.3655288309632203</v>
      </c>
      <c r="AA1075" s="88">
        <f t="shared" si="116"/>
        <v>5.8467585257180597</v>
      </c>
      <c r="AB1075" s="88">
        <f t="shared" si="117"/>
        <v>5.3702663464150975</v>
      </c>
      <c r="AC1075" s="59">
        <f t="shared" si="118"/>
        <v>4.9326067605804953</v>
      </c>
      <c r="AD1075" s="59">
        <f t="shared" si="119"/>
        <v>4.5306150356520458</v>
      </c>
    </row>
    <row r="1076" spans="1:30" x14ac:dyDescent="0.25">
      <c r="A1076" s="30" t="s">
        <v>1557</v>
      </c>
      <c r="B1076" s="47">
        <v>41085</v>
      </c>
      <c r="C1076" s="35">
        <v>4304751661</v>
      </c>
      <c r="D1076" s="34">
        <v>211</v>
      </c>
      <c r="E1076" s="32">
        <v>5158</v>
      </c>
      <c r="F1076" s="34" t="s">
        <v>18</v>
      </c>
      <c r="G1076" s="34" t="s">
        <v>19</v>
      </c>
      <c r="H1076" s="34">
        <v>40.180430000000001</v>
      </c>
      <c r="I1076" s="2">
        <v>-109.81448</v>
      </c>
      <c r="J1076" s="35">
        <v>5158</v>
      </c>
      <c r="K1076" s="34">
        <v>365</v>
      </c>
      <c r="L1076" s="34">
        <v>730</v>
      </c>
      <c r="M1076" s="34">
        <v>1095</v>
      </c>
      <c r="N1076" s="34">
        <v>1460</v>
      </c>
      <c r="O1076" s="34">
        <v>1825</v>
      </c>
      <c r="P1076" s="34">
        <v>2190</v>
      </c>
      <c r="Q1076" s="48">
        <v>2.3290384453705478E-4</v>
      </c>
      <c r="R1076" s="14">
        <v>4737.6394446540207</v>
      </c>
      <c r="S1076" s="14">
        <v>4351.5369343818656</v>
      </c>
      <c r="T1076" s="14">
        <v>3996.9005477309734</v>
      </c>
      <c r="U1076" s="14">
        <v>3671.1658959460101</v>
      </c>
      <c r="V1076" s="14">
        <v>3371.9775797794564</v>
      </c>
      <c r="W1076" s="12">
        <v>3097.1721575130196</v>
      </c>
      <c r="X1076" s="88">
        <f t="shared" si="115"/>
        <v>7.6056979519999999</v>
      </c>
      <c r="Y1076" s="88">
        <f t="shared" si="120"/>
        <v>6.9858578172779184</v>
      </c>
      <c r="Z1076" s="88">
        <f t="shared" si="121"/>
        <v>6.4165326773711735</v>
      </c>
      <c r="AA1076" s="88">
        <f t="shared" si="116"/>
        <v>5.8936057212534205</v>
      </c>
      <c r="AB1076" s="88">
        <f t="shared" si="117"/>
        <v>5.4132956448718135</v>
      </c>
      <c r="AC1076" s="59">
        <f t="shared" si="118"/>
        <v>4.9721293083983182</v>
      </c>
      <c r="AD1076" s="59">
        <f t="shared" si="119"/>
        <v>4.5669166218278781</v>
      </c>
    </row>
    <row r="1077" spans="1:30" x14ac:dyDescent="0.25">
      <c r="A1077" s="30" t="s">
        <v>585</v>
      </c>
      <c r="B1077" s="47">
        <v>39289</v>
      </c>
      <c r="C1077" s="35">
        <v>4301333110</v>
      </c>
      <c r="D1077" s="34">
        <v>366</v>
      </c>
      <c r="E1077" s="32">
        <v>5166</v>
      </c>
      <c r="F1077" s="34" t="s">
        <v>18</v>
      </c>
      <c r="G1077" s="34" t="s">
        <v>32</v>
      </c>
      <c r="H1077" s="34">
        <v>40.014519999999898</v>
      </c>
      <c r="I1077" s="2">
        <v>-110.12135000000001</v>
      </c>
      <c r="J1077" s="35">
        <v>5166</v>
      </c>
      <c r="K1077" s="34">
        <v>365</v>
      </c>
      <c r="L1077" s="34">
        <v>730</v>
      </c>
      <c r="M1077" s="34">
        <v>1095</v>
      </c>
      <c r="N1077" s="34">
        <v>1460</v>
      </c>
      <c r="O1077" s="34">
        <v>1825</v>
      </c>
      <c r="P1077" s="34">
        <v>2190</v>
      </c>
      <c r="Q1077" s="48">
        <v>2.3290384453705478E-4</v>
      </c>
      <c r="R1077" s="14">
        <v>4744.9874701594945</v>
      </c>
      <c r="S1077" s="14">
        <v>4358.2861192355012</v>
      </c>
      <c r="T1077" s="14">
        <v>4003.0996955366827</v>
      </c>
      <c r="U1077" s="14">
        <v>3676.8598329695792</v>
      </c>
      <c r="V1077" s="14">
        <v>3377.2074790889246</v>
      </c>
      <c r="W1077" s="12">
        <v>3101.9758367026484</v>
      </c>
      <c r="X1077" s="88">
        <f t="shared" si="115"/>
        <v>7.617494304</v>
      </c>
      <c r="Y1077" s="88">
        <f t="shared" si="120"/>
        <v>6.9966928041988616</v>
      </c>
      <c r="Z1077" s="88">
        <f t="shared" si="121"/>
        <v>6.4264846474019928</v>
      </c>
      <c r="AA1077" s="88">
        <f t="shared" si="116"/>
        <v>5.9027466374554418</v>
      </c>
      <c r="AB1077" s="88">
        <f t="shared" si="117"/>
        <v>5.4216916055462949</v>
      </c>
      <c r="AC1077" s="59">
        <f t="shared" si="118"/>
        <v>4.9798410250456993</v>
      </c>
      <c r="AD1077" s="59">
        <f t="shared" si="119"/>
        <v>4.5739998581548695</v>
      </c>
    </row>
    <row r="1078" spans="1:30" x14ac:dyDescent="0.25">
      <c r="A1078" s="30" t="s">
        <v>729</v>
      </c>
      <c r="B1078" s="47">
        <v>39752</v>
      </c>
      <c r="C1078" s="35">
        <v>4301333945</v>
      </c>
      <c r="D1078" s="34">
        <v>362</v>
      </c>
      <c r="E1078" s="32">
        <v>5240</v>
      </c>
      <c r="F1078" s="34" t="s">
        <v>18</v>
      </c>
      <c r="G1078" s="34" t="s">
        <v>32</v>
      </c>
      <c r="H1078" s="34">
        <v>40.11862</v>
      </c>
      <c r="I1078" s="2">
        <v>-109.99374</v>
      </c>
      <c r="J1078" s="35">
        <v>5240</v>
      </c>
      <c r="K1078" s="34">
        <v>365</v>
      </c>
      <c r="L1078" s="34">
        <v>730</v>
      </c>
      <c r="M1078" s="34">
        <v>1095</v>
      </c>
      <c r="N1078" s="34">
        <v>1460</v>
      </c>
      <c r="O1078" s="34">
        <v>1825</v>
      </c>
      <c r="P1078" s="34">
        <v>2190</v>
      </c>
      <c r="Q1078" s="48">
        <v>2.3290384453705478E-4</v>
      </c>
      <c r="R1078" s="14">
        <v>4812.9567060851241</v>
      </c>
      <c r="S1078" s="14">
        <v>4420.7160791316355</v>
      </c>
      <c r="T1078" s="14">
        <v>4060.441812739492</v>
      </c>
      <c r="U1078" s="14">
        <v>3729.528750437591</v>
      </c>
      <c r="V1078" s="14">
        <v>3425.5840477015031</v>
      </c>
      <c r="W1078" s="12">
        <v>3146.4098692067123</v>
      </c>
      <c r="X1078" s="88">
        <f t="shared" si="115"/>
        <v>7.7266105600000001</v>
      </c>
      <c r="Y1078" s="88">
        <f t="shared" si="120"/>
        <v>7.0969164332175829</v>
      </c>
      <c r="Z1078" s="88">
        <f t="shared" si="121"/>
        <v>6.5185403701870781</v>
      </c>
      <c r="AA1078" s="88">
        <f t="shared" si="116"/>
        <v>5.9873001123241414</v>
      </c>
      <c r="AB1078" s="88">
        <f t="shared" si="117"/>
        <v>5.4993542417852472</v>
      </c>
      <c r="AC1078" s="88">
        <f t="shared" si="118"/>
        <v>5.051174404033965</v>
      </c>
      <c r="AD1078" s="59">
        <f t="shared" si="119"/>
        <v>4.6395197941795425</v>
      </c>
    </row>
    <row r="1079" spans="1:30" x14ac:dyDescent="0.25">
      <c r="A1079" s="30" t="s">
        <v>201</v>
      </c>
      <c r="B1079" s="47">
        <v>31731</v>
      </c>
      <c r="C1079" s="35">
        <v>4301331171</v>
      </c>
      <c r="D1079" s="34">
        <v>366</v>
      </c>
      <c r="E1079" s="32">
        <v>5248</v>
      </c>
      <c r="F1079" s="34" t="s">
        <v>18</v>
      </c>
      <c r="G1079" s="34" t="s">
        <v>32</v>
      </c>
      <c r="H1079" s="34">
        <v>40.2015999999999</v>
      </c>
      <c r="I1079" s="2">
        <v>-110.55655</v>
      </c>
      <c r="J1079" s="35">
        <v>5248</v>
      </c>
      <c r="K1079" s="34">
        <v>365</v>
      </c>
      <c r="L1079" s="34">
        <v>730</v>
      </c>
      <c r="M1079" s="34">
        <v>1095</v>
      </c>
      <c r="N1079" s="34">
        <v>1460</v>
      </c>
      <c r="O1079" s="34">
        <v>1825</v>
      </c>
      <c r="P1079" s="34">
        <v>2190</v>
      </c>
      <c r="Q1079" s="48">
        <v>2.3290384453705478E-4</v>
      </c>
      <c r="R1079" s="14">
        <v>4820.3047315905978</v>
      </c>
      <c r="S1079" s="14">
        <v>4427.4652639852711</v>
      </c>
      <c r="T1079" s="14">
        <v>4066.6409605452013</v>
      </c>
      <c r="U1079" s="14">
        <v>3735.2226874611597</v>
      </c>
      <c r="V1079" s="14">
        <v>3430.8139470109709</v>
      </c>
      <c r="W1079" s="12">
        <v>3151.2135483963411</v>
      </c>
      <c r="X1079" s="88">
        <f t="shared" si="115"/>
        <v>7.7384069119999994</v>
      </c>
      <c r="Y1079" s="88">
        <f t="shared" si="120"/>
        <v>7.1077514201385261</v>
      </c>
      <c r="Z1079" s="88">
        <f t="shared" si="121"/>
        <v>6.5284923402178974</v>
      </c>
      <c r="AA1079" s="88">
        <f t="shared" si="116"/>
        <v>5.9964410285261627</v>
      </c>
      <c r="AB1079" s="88">
        <f t="shared" si="117"/>
        <v>5.5077502024597278</v>
      </c>
      <c r="AC1079" s="88">
        <f t="shared" si="118"/>
        <v>5.0588861206813451</v>
      </c>
      <c r="AD1079" s="59">
        <f t="shared" si="119"/>
        <v>4.646603030506534</v>
      </c>
    </row>
    <row r="1080" spans="1:30" x14ac:dyDescent="0.25">
      <c r="A1080" s="30" t="s">
        <v>347</v>
      </c>
      <c r="B1080" s="47">
        <v>37285</v>
      </c>
      <c r="C1080" s="35">
        <v>4301332227</v>
      </c>
      <c r="D1080" s="34">
        <v>248</v>
      </c>
      <c r="E1080" s="32">
        <v>5255</v>
      </c>
      <c r="F1080" s="34" t="s">
        <v>18</v>
      </c>
      <c r="G1080" s="34" t="s">
        <v>32</v>
      </c>
      <c r="H1080" s="34">
        <v>40.412399999999899</v>
      </c>
      <c r="I1080" s="2">
        <v>-110.13291</v>
      </c>
      <c r="J1080" s="35">
        <v>5255</v>
      </c>
      <c r="K1080" s="34">
        <v>365</v>
      </c>
      <c r="L1080" s="34">
        <v>730</v>
      </c>
      <c r="M1080" s="34">
        <v>1095</v>
      </c>
      <c r="N1080" s="34">
        <v>1460</v>
      </c>
      <c r="O1080" s="34">
        <v>1825</v>
      </c>
      <c r="P1080" s="34">
        <v>2190</v>
      </c>
      <c r="Q1080" s="48">
        <v>2.3290384453705478E-4</v>
      </c>
      <c r="R1080" s="14">
        <v>4826.7342539078863</v>
      </c>
      <c r="S1080" s="14">
        <v>4433.370800732203</v>
      </c>
      <c r="T1080" s="14">
        <v>4072.0652148751969</v>
      </c>
      <c r="U1080" s="14">
        <v>3740.2048823567825</v>
      </c>
      <c r="V1080" s="14">
        <v>3435.3901089067554</v>
      </c>
      <c r="W1080" s="12">
        <v>3155.4167676872662</v>
      </c>
      <c r="X1080" s="88">
        <f t="shared" si="115"/>
        <v>7.7487287199999999</v>
      </c>
      <c r="Y1080" s="88">
        <f t="shared" si="120"/>
        <v>7.11723203369435</v>
      </c>
      <c r="Z1080" s="88">
        <f t="shared" si="121"/>
        <v>6.5372003139948651</v>
      </c>
      <c r="AA1080" s="88">
        <f t="shared" si="116"/>
        <v>6.0044393302029322</v>
      </c>
      <c r="AB1080" s="88">
        <f t="shared" si="117"/>
        <v>5.5150966680498996</v>
      </c>
      <c r="AC1080" s="88">
        <f t="shared" si="118"/>
        <v>5.0656338727478021</v>
      </c>
      <c r="AD1080" s="59">
        <f t="shared" si="119"/>
        <v>4.6528008622926524</v>
      </c>
    </row>
    <row r="1081" spans="1:30" x14ac:dyDescent="0.25">
      <c r="A1081" s="30" t="s">
        <v>1462</v>
      </c>
      <c r="B1081" s="47">
        <v>40936</v>
      </c>
      <c r="C1081" s="35">
        <v>4301350728</v>
      </c>
      <c r="D1081" s="34">
        <v>343</v>
      </c>
      <c r="E1081" s="32">
        <v>5256</v>
      </c>
      <c r="F1081" s="34" t="s">
        <v>18</v>
      </c>
      <c r="G1081" s="34" t="s">
        <v>32</v>
      </c>
      <c r="H1081" s="34">
        <v>40.05104</v>
      </c>
      <c r="I1081" s="2">
        <v>-110.1636</v>
      </c>
      <c r="J1081" s="35">
        <v>5256</v>
      </c>
      <c r="K1081" s="34">
        <v>365</v>
      </c>
      <c r="L1081" s="34">
        <v>730</v>
      </c>
      <c r="M1081" s="34">
        <v>1095</v>
      </c>
      <c r="N1081" s="34">
        <v>1460</v>
      </c>
      <c r="O1081" s="34">
        <v>1825</v>
      </c>
      <c r="P1081" s="34">
        <v>2190</v>
      </c>
      <c r="Q1081" s="48">
        <v>2.3290384453705478E-4</v>
      </c>
      <c r="R1081" s="14">
        <v>4827.6527570960707</v>
      </c>
      <c r="S1081" s="14">
        <v>4434.2144488389076</v>
      </c>
      <c r="T1081" s="14">
        <v>4072.8401083509102</v>
      </c>
      <c r="U1081" s="14">
        <v>3740.9166244847288</v>
      </c>
      <c r="V1081" s="14">
        <v>3436.0438463204387</v>
      </c>
      <c r="W1081" s="12">
        <v>3156.0172275859695</v>
      </c>
      <c r="X1081" s="88">
        <f t="shared" si="115"/>
        <v>7.7502032639999996</v>
      </c>
      <c r="Y1081" s="88">
        <f t="shared" si="120"/>
        <v>7.1185864070594684</v>
      </c>
      <c r="Z1081" s="88">
        <f t="shared" si="121"/>
        <v>6.5384443102487175</v>
      </c>
      <c r="AA1081" s="88">
        <f t="shared" si="116"/>
        <v>6.005581944728184</v>
      </c>
      <c r="AB1081" s="88">
        <f t="shared" si="117"/>
        <v>5.5161461631342101</v>
      </c>
      <c r="AC1081" s="88">
        <f t="shared" si="118"/>
        <v>5.0665978373287244</v>
      </c>
      <c r="AD1081" s="59">
        <f t="shared" si="119"/>
        <v>4.6536862668335255</v>
      </c>
    </row>
    <row r="1082" spans="1:30" x14ac:dyDescent="0.25">
      <c r="A1082" s="30" t="s">
        <v>1027</v>
      </c>
      <c r="B1082" s="47">
        <v>40401</v>
      </c>
      <c r="C1082" s="35">
        <v>4301350352</v>
      </c>
      <c r="D1082" s="34">
        <v>366</v>
      </c>
      <c r="E1082" s="32">
        <v>5309</v>
      </c>
      <c r="F1082" s="34" t="s">
        <v>18</v>
      </c>
      <c r="G1082" s="34" t="s">
        <v>32</v>
      </c>
      <c r="H1082" s="34">
        <v>40.129829999999899</v>
      </c>
      <c r="I1082" s="2">
        <v>-110.20687</v>
      </c>
      <c r="J1082" s="35">
        <v>5309</v>
      </c>
      <c r="K1082" s="34">
        <v>365</v>
      </c>
      <c r="L1082" s="34">
        <v>730</v>
      </c>
      <c r="M1082" s="34">
        <v>1095</v>
      </c>
      <c r="N1082" s="34">
        <v>1460</v>
      </c>
      <c r="O1082" s="34">
        <v>1825</v>
      </c>
      <c r="P1082" s="34">
        <v>2190</v>
      </c>
      <c r="Q1082" s="48">
        <v>2.3290384453705478E-4</v>
      </c>
      <c r="R1082" s="14">
        <v>4876.333426069833</v>
      </c>
      <c r="S1082" s="14">
        <v>4478.9277984942464</v>
      </c>
      <c r="T1082" s="14">
        <v>4113.9094625637335</v>
      </c>
      <c r="U1082" s="14">
        <v>3778.6389572658722</v>
      </c>
      <c r="V1082" s="14">
        <v>3470.6919292456637</v>
      </c>
      <c r="W1082" s="12">
        <v>3187.8416022172587</v>
      </c>
      <c r="X1082" s="88">
        <f t="shared" si="115"/>
        <v>7.828354096</v>
      </c>
      <c r="Y1082" s="88">
        <f t="shared" si="120"/>
        <v>7.1903681954107155</v>
      </c>
      <c r="Z1082" s="88">
        <f t="shared" si="121"/>
        <v>6.6043761117028996</v>
      </c>
      <c r="AA1082" s="88">
        <f t="shared" si="116"/>
        <v>6.0661405145665777</v>
      </c>
      <c r="AB1082" s="88">
        <f t="shared" si="117"/>
        <v>5.5717694026026479</v>
      </c>
      <c r="AC1082" s="88">
        <f t="shared" si="118"/>
        <v>5.1176879601176175</v>
      </c>
      <c r="AD1082" s="59">
        <f t="shared" si="119"/>
        <v>4.7006127074998449</v>
      </c>
    </row>
    <row r="1083" spans="1:30" x14ac:dyDescent="0.25">
      <c r="A1083" s="30" t="s">
        <v>1622</v>
      </c>
      <c r="B1083" s="47">
        <v>41171</v>
      </c>
      <c r="C1083" s="35">
        <v>4301351192</v>
      </c>
      <c r="D1083" s="34">
        <v>113</v>
      </c>
      <c r="E1083" s="32">
        <v>5332</v>
      </c>
      <c r="F1083" s="34" t="s">
        <v>18</v>
      </c>
      <c r="G1083" s="34" t="s">
        <v>32</v>
      </c>
      <c r="H1083" s="34">
        <v>40.03002</v>
      </c>
      <c r="I1083" s="2">
        <v>-110.594579999999</v>
      </c>
      <c r="J1083" s="35">
        <v>5332</v>
      </c>
      <c r="K1083" s="34">
        <v>365</v>
      </c>
      <c r="L1083" s="34">
        <v>730</v>
      </c>
      <c r="M1083" s="34">
        <v>1095</v>
      </c>
      <c r="N1083" s="34">
        <v>1460</v>
      </c>
      <c r="O1083" s="34">
        <v>1825</v>
      </c>
      <c r="P1083" s="34">
        <v>2190</v>
      </c>
      <c r="Q1083" s="48">
        <v>2.3290384453705478E-4</v>
      </c>
      <c r="R1083" s="14">
        <v>4897.458999398069</v>
      </c>
      <c r="S1083" s="14">
        <v>4498.3317049484504</v>
      </c>
      <c r="T1083" s="14">
        <v>4131.7320125051474</v>
      </c>
      <c r="U1083" s="14">
        <v>3795.0090262086328</v>
      </c>
      <c r="V1083" s="14">
        <v>3485.7278897603842</v>
      </c>
      <c r="W1083" s="12">
        <v>3201.652179887441</v>
      </c>
      <c r="X1083" s="88">
        <f t="shared" si="115"/>
        <v>7.8622686079999999</v>
      </c>
      <c r="Y1083" s="88">
        <f t="shared" si="120"/>
        <v>7.2215187828084257</v>
      </c>
      <c r="Z1083" s="88">
        <f t="shared" si="121"/>
        <v>6.6329880255415077</v>
      </c>
      <c r="AA1083" s="88">
        <f t="shared" si="116"/>
        <v>6.0924206486473897</v>
      </c>
      <c r="AB1083" s="88">
        <f t="shared" si="117"/>
        <v>5.5959077895417817</v>
      </c>
      <c r="AC1083" s="88">
        <f t="shared" si="118"/>
        <v>5.1398591454788356</v>
      </c>
      <c r="AD1083" s="59">
        <f t="shared" si="119"/>
        <v>4.7209770119399463</v>
      </c>
    </row>
    <row r="1084" spans="1:30" x14ac:dyDescent="0.25">
      <c r="A1084" s="30" t="s">
        <v>253</v>
      </c>
      <c r="B1084" s="47">
        <v>33905</v>
      </c>
      <c r="C1084" s="35">
        <v>4301331357</v>
      </c>
      <c r="D1084" s="34">
        <v>352</v>
      </c>
      <c r="E1084" s="32">
        <v>5336</v>
      </c>
      <c r="F1084" s="34" t="s">
        <v>18</v>
      </c>
      <c r="G1084" s="34" t="s">
        <v>32</v>
      </c>
      <c r="H1084" s="34">
        <v>40.314070000000001</v>
      </c>
      <c r="I1084" s="2">
        <v>-110.063289999999</v>
      </c>
      <c r="J1084" s="35">
        <v>5336</v>
      </c>
      <c r="K1084" s="34">
        <v>365</v>
      </c>
      <c r="L1084" s="34">
        <v>730</v>
      </c>
      <c r="M1084" s="34">
        <v>1095</v>
      </c>
      <c r="N1084" s="34">
        <v>1460</v>
      </c>
      <c r="O1084" s="34">
        <v>1825</v>
      </c>
      <c r="P1084" s="34">
        <v>2190</v>
      </c>
      <c r="Q1084" s="48">
        <v>2.3290384453705478E-4</v>
      </c>
      <c r="R1084" s="14">
        <v>4901.1330121508054</v>
      </c>
      <c r="S1084" s="14">
        <v>4501.7062973752682</v>
      </c>
      <c r="T1084" s="14">
        <v>4134.8315864080023</v>
      </c>
      <c r="U1084" s="14">
        <v>3797.8559947204171</v>
      </c>
      <c r="V1084" s="14">
        <v>3488.3428394151183</v>
      </c>
      <c r="W1084" s="12">
        <v>3204.0540194822552</v>
      </c>
      <c r="X1084" s="88">
        <f t="shared" si="115"/>
        <v>7.8681667839999996</v>
      </c>
      <c r="Y1084" s="88">
        <f t="shared" si="120"/>
        <v>7.2269362762688969</v>
      </c>
      <c r="Z1084" s="88">
        <f t="shared" si="121"/>
        <v>6.6379640105569173</v>
      </c>
      <c r="AA1084" s="88">
        <f t="shared" si="116"/>
        <v>6.0969911067484013</v>
      </c>
      <c r="AB1084" s="88">
        <f t="shared" si="117"/>
        <v>5.6001057698790229</v>
      </c>
      <c r="AC1084" s="88">
        <f t="shared" si="118"/>
        <v>5.1437150038025257</v>
      </c>
      <c r="AD1084" s="59">
        <f t="shared" si="119"/>
        <v>4.7245186301034421</v>
      </c>
    </row>
    <row r="1085" spans="1:30" x14ac:dyDescent="0.25">
      <c r="A1085" s="30" t="s">
        <v>1601</v>
      </c>
      <c r="B1085" s="47">
        <v>41145</v>
      </c>
      <c r="C1085" s="35">
        <v>4301351104</v>
      </c>
      <c r="D1085" s="34">
        <v>127</v>
      </c>
      <c r="E1085" s="32">
        <v>5372</v>
      </c>
      <c r="F1085" s="34" t="s">
        <v>18</v>
      </c>
      <c r="G1085" s="34" t="s">
        <v>32</v>
      </c>
      <c r="H1085" s="34">
        <v>40.050719999999899</v>
      </c>
      <c r="I1085" s="2">
        <v>-110.20193</v>
      </c>
      <c r="J1085" s="35">
        <v>5372</v>
      </c>
      <c r="K1085" s="34">
        <v>365</v>
      </c>
      <c r="L1085" s="34">
        <v>730</v>
      </c>
      <c r="M1085" s="34">
        <v>1095</v>
      </c>
      <c r="N1085" s="34">
        <v>1460</v>
      </c>
      <c r="O1085" s="34">
        <v>1825</v>
      </c>
      <c r="P1085" s="34">
        <v>2190</v>
      </c>
      <c r="Q1085" s="48">
        <v>2.3290384453705478E-4</v>
      </c>
      <c r="R1085" s="14">
        <v>4934.1991269254358</v>
      </c>
      <c r="S1085" s="14">
        <v>4532.0776292166302</v>
      </c>
      <c r="T1085" s="14">
        <v>4162.7277515336928</v>
      </c>
      <c r="U1085" s="14">
        <v>3823.478711326477</v>
      </c>
      <c r="V1085" s="14">
        <v>3511.877386307724</v>
      </c>
      <c r="W1085" s="12">
        <v>3225.6705758355838</v>
      </c>
      <c r="X1085" s="88">
        <f t="shared" si="115"/>
        <v>7.9212503679999999</v>
      </c>
      <c r="Y1085" s="88">
        <f t="shared" si="120"/>
        <v>7.27569371741314</v>
      </c>
      <c r="Z1085" s="88">
        <f t="shared" si="121"/>
        <v>6.6827478756956067</v>
      </c>
      <c r="AA1085" s="88">
        <f t="shared" si="116"/>
        <v>6.1381252296574971</v>
      </c>
      <c r="AB1085" s="88">
        <f t="shared" si="117"/>
        <v>5.6378875929141881</v>
      </c>
      <c r="AC1085" s="88">
        <f t="shared" si="118"/>
        <v>5.1784177287157362</v>
      </c>
      <c r="AD1085" s="59">
        <f t="shared" si="119"/>
        <v>4.7563931935749046</v>
      </c>
    </row>
    <row r="1086" spans="1:30" x14ac:dyDescent="0.25">
      <c r="A1086" s="30" t="s">
        <v>1316</v>
      </c>
      <c r="B1086" s="47">
        <v>40732</v>
      </c>
      <c r="C1086" s="35">
        <v>4304751299</v>
      </c>
      <c r="D1086" s="34">
        <v>353</v>
      </c>
      <c r="E1086" s="32">
        <v>5373</v>
      </c>
      <c r="F1086" s="34" t="s">
        <v>18</v>
      </c>
      <c r="G1086" s="34" t="s">
        <v>19</v>
      </c>
      <c r="H1086" s="34">
        <v>40.136920000000003</v>
      </c>
      <c r="I1086" s="2">
        <v>-109.84755</v>
      </c>
      <c r="J1086" s="35">
        <v>5373</v>
      </c>
      <c r="K1086" s="34">
        <v>365</v>
      </c>
      <c r="L1086" s="34">
        <v>730</v>
      </c>
      <c r="M1086" s="34">
        <v>1095</v>
      </c>
      <c r="N1086" s="34">
        <v>1460</v>
      </c>
      <c r="O1086" s="34">
        <v>1825</v>
      </c>
      <c r="P1086" s="34">
        <v>2190</v>
      </c>
      <c r="Q1086" s="48">
        <v>2.3290384453705478E-4</v>
      </c>
      <c r="R1086" s="14">
        <v>4935.1176301136202</v>
      </c>
      <c r="S1086" s="14">
        <v>4532.9212773233348</v>
      </c>
      <c r="T1086" s="14">
        <v>4163.5026450094065</v>
      </c>
      <c r="U1086" s="14">
        <v>3824.1904534544228</v>
      </c>
      <c r="V1086" s="14">
        <v>3512.5311237214073</v>
      </c>
      <c r="W1086" s="12">
        <v>3226.2710357342876</v>
      </c>
      <c r="X1086" s="88">
        <f t="shared" si="115"/>
        <v>7.9227249119999996</v>
      </c>
      <c r="Y1086" s="88">
        <f t="shared" si="120"/>
        <v>7.2770480907782575</v>
      </c>
      <c r="Z1086" s="88">
        <f t="shared" si="121"/>
        <v>6.6839918719494591</v>
      </c>
      <c r="AA1086" s="88">
        <f t="shared" si="116"/>
        <v>6.1392678441827497</v>
      </c>
      <c r="AB1086" s="88">
        <f t="shared" si="117"/>
        <v>5.6389370879984986</v>
      </c>
      <c r="AC1086" s="88">
        <f t="shared" si="118"/>
        <v>5.1793816932966585</v>
      </c>
      <c r="AD1086" s="59">
        <f t="shared" si="119"/>
        <v>4.7572785981157795</v>
      </c>
    </row>
    <row r="1087" spans="1:30" x14ac:dyDescent="0.25">
      <c r="A1087" s="30" t="s">
        <v>1332</v>
      </c>
      <c r="B1087" s="47">
        <v>40759</v>
      </c>
      <c r="C1087" s="35">
        <v>4304751414</v>
      </c>
      <c r="D1087" s="34">
        <v>354</v>
      </c>
      <c r="E1087" s="32">
        <v>5398</v>
      </c>
      <c r="F1087" s="34" t="s">
        <v>18</v>
      </c>
      <c r="G1087" s="34" t="s">
        <v>19</v>
      </c>
      <c r="H1087" s="34">
        <v>40.132890000000003</v>
      </c>
      <c r="I1087" s="2">
        <v>-109.9478</v>
      </c>
      <c r="J1087" s="35">
        <v>5398</v>
      </c>
      <c r="K1087" s="34">
        <v>365</v>
      </c>
      <c r="L1087" s="34">
        <v>730</v>
      </c>
      <c r="M1087" s="34">
        <v>1095</v>
      </c>
      <c r="N1087" s="34">
        <v>1460</v>
      </c>
      <c r="O1087" s="34">
        <v>1825</v>
      </c>
      <c r="P1087" s="34">
        <v>2190</v>
      </c>
      <c r="Q1087" s="48">
        <v>2.3290384453705478E-4</v>
      </c>
      <c r="R1087" s="14">
        <v>4958.0802098182248</v>
      </c>
      <c r="S1087" s="14">
        <v>4554.0124799909481</v>
      </c>
      <c r="T1087" s="14">
        <v>4182.8749819022478</v>
      </c>
      <c r="U1087" s="14">
        <v>3841.9840066530755</v>
      </c>
      <c r="V1087" s="14">
        <v>3528.8745590634949</v>
      </c>
      <c r="W1087" s="12">
        <v>3241.2825332018765</v>
      </c>
      <c r="X1087" s="88">
        <f t="shared" si="115"/>
        <v>7.9595885119999998</v>
      </c>
      <c r="Y1087" s="88">
        <f t="shared" si="120"/>
        <v>7.3109074249062038</v>
      </c>
      <c r="Z1087" s="88">
        <f t="shared" si="121"/>
        <v>6.715091778295772</v>
      </c>
      <c r="AA1087" s="88">
        <f t="shared" si="116"/>
        <v>6.167833207314068</v>
      </c>
      <c r="AB1087" s="88">
        <f t="shared" si="117"/>
        <v>5.6651744651062526</v>
      </c>
      <c r="AC1087" s="88">
        <f t="shared" si="118"/>
        <v>5.2034808078197221</v>
      </c>
      <c r="AD1087" s="59">
        <f t="shared" si="119"/>
        <v>4.7794137116376278</v>
      </c>
    </row>
    <row r="1088" spans="1:30" x14ac:dyDescent="0.25">
      <c r="A1088" s="30" t="s">
        <v>1231</v>
      </c>
      <c r="B1088" s="47">
        <v>40620</v>
      </c>
      <c r="C1088" s="35">
        <v>4301350433</v>
      </c>
      <c r="D1088" s="34">
        <v>349</v>
      </c>
      <c r="E1088" s="32">
        <v>5399</v>
      </c>
      <c r="F1088" s="34" t="s">
        <v>18</v>
      </c>
      <c r="G1088" s="34" t="s">
        <v>32</v>
      </c>
      <c r="H1088" s="34">
        <v>40.080550000000002</v>
      </c>
      <c r="I1088" s="2">
        <v>-110.14661</v>
      </c>
      <c r="J1088" s="35">
        <v>5399</v>
      </c>
      <c r="K1088" s="34">
        <v>365</v>
      </c>
      <c r="L1088" s="34">
        <v>730</v>
      </c>
      <c r="M1088" s="34">
        <v>1095</v>
      </c>
      <c r="N1088" s="34">
        <v>1460</v>
      </c>
      <c r="O1088" s="34">
        <v>1825</v>
      </c>
      <c r="P1088" s="34">
        <v>2190</v>
      </c>
      <c r="Q1088" s="48">
        <v>2.3290384453705478E-4</v>
      </c>
      <c r="R1088" s="14">
        <v>4958.9987130064092</v>
      </c>
      <c r="S1088" s="14">
        <v>4554.8561280976519</v>
      </c>
      <c r="T1088" s="14">
        <v>4183.6498753779615</v>
      </c>
      <c r="U1088" s="14">
        <v>3842.6957487810218</v>
      </c>
      <c r="V1088" s="14">
        <v>3529.5282964771782</v>
      </c>
      <c r="W1088" s="12">
        <v>3241.8829931005803</v>
      </c>
      <c r="X1088" s="88">
        <f t="shared" si="115"/>
        <v>7.9610630559999995</v>
      </c>
      <c r="Y1088" s="88">
        <f t="shared" si="120"/>
        <v>7.3122617982713223</v>
      </c>
      <c r="Z1088" s="88">
        <f t="shared" si="121"/>
        <v>6.7163357745496235</v>
      </c>
      <c r="AA1088" s="88">
        <f t="shared" si="116"/>
        <v>6.1689758218393207</v>
      </c>
      <c r="AB1088" s="88">
        <f t="shared" si="117"/>
        <v>5.6662239601905631</v>
      </c>
      <c r="AC1088" s="88">
        <f t="shared" si="118"/>
        <v>5.2044447724006444</v>
      </c>
      <c r="AD1088" s="59">
        <f t="shared" si="119"/>
        <v>4.7802991161785018</v>
      </c>
    </row>
    <row r="1089" spans="1:30" x14ac:dyDescent="0.25">
      <c r="A1089" s="30" t="s">
        <v>1149</v>
      </c>
      <c r="B1089" s="47">
        <v>40530</v>
      </c>
      <c r="C1089" s="35">
        <v>4301350283</v>
      </c>
      <c r="D1089" s="34">
        <v>366</v>
      </c>
      <c r="E1089" s="32">
        <v>5409</v>
      </c>
      <c r="F1089" s="34" t="s">
        <v>18</v>
      </c>
      <c r="G1089" s="34" t="s">
        <v>32</v>
      </c>
      <c r="H1089" s="34">
        <v>40.054340000000003</v>
      </c>
      <c r="I1089" s="2">
        <v>-110.09856000000001</v>
      </c>
      <c r="J1089" s="35">
        <v>5409</v>
      </c>
      <c r="K1089" s="34">
        <v>365</v>
      </c>
      <c r="L1089" s="34">
        <v>730</v>
      </c>
      <c r="M1089" s="34">
        <v>1095</v>
      </c>
      <c r="N1089" s="34">
        <v>1460</v>
      </c>
      <c r="O1089" s="34">
        <v>1825</v>
      </c>
      <c r="P1089" s="34">
        <v>2190</v>
      </c>
      <c r="Q1089" s="48">
        <v>2.3290384453705478E-4</v>
      </c>
      <c r="R1089" s="14">
        <v>4968.1837448882507</v>
      </c>
      <c r="S1089" s="14">
        <v>4563.2926091646978</v>
      </c>
      <c r="T1089" s="14">
        <v>4191.3988101350978</v>
      </c>
      <c r="U1089" s="14">
        <v>3849.8131700604827</v>
      </c>
      <c r="V1089" s="14">
        <v>3536.065670614013</v>
      </c>
      <c r="W1089" s="12">
        <v>3247.8875920876158</v>
      </c>
      <c r="X1089" s="88">
        <f t="shared" si="115"/>
        <v>7.975808496</v>
      </c>
      <c r="Y1089" s="88">
        <f t="shared" si="120"/>
        <v>7.3258055319225006</v>
      </c>
      <c r="Z1089" s="88">
        <f t="shared" si="121"/>
        <v>6.7287757370881502</v>
      </c>
      <c r="AA1089" s="88">
        <f t="shared" si="116"/>
        <v>6.1804019670918473</v>
      </c>
      <c r="AB1089" s="88">
        <f t="shared" si="117"/>
        <v>5.6767189110336638</v>
      </c>
      <c r="AC1089" s="88">
        <f t="shared" si="118"/>
        <v>5.2140844182098691</v>
      </c>
      <c r="AD1089" s="59">
        <f t="shared" si="119"/>
        <v>4.7891531615872411</v>
      </c>
    </row>
    <row r="1090" spans="1:30" x14ac:dyDescent="0.25">
      <c r="A1090" s="30" t="s">
        <v>95</v>
      </c>
      <c r="B1090" s="47">
        <v>27873</v>
      </c>
      <c r="C1090" s="35">
        <v>4301330355</v>
      </c>
      <c r="D1090" s="34">
        <v>366</v>
      </c>
      <c r="E1090" s="32">
        <v>5420</v>
      </c>
      <c r="F1090" s="34" t="s">
        <v>18</v>
      </c>
      <c r="G1090" s="34" t="s">
        <v>32</v>
      </c>
      <c r="H1090" s="34">
        <v>40.437449999999899</v>
      </c>
      <c r="I1090" s="2">
        <v>-110.00093</v>
      </c>
      <c r="J1090" s="35">
        <v>5420</v>
      </c>
      <c r="K1090" s="34">
        <v>365</v>
      </c>
      <c r="L1090" s="34">
        <v>730</v>
      </c>
      <c r="M1090" s="34">
        <v>1095</v>
      </c>
      <c r="N1090" s="34">
        <v>1460</v>
      </c>
      <c r="O1090" s="34">
        <v>1825</v>
      </c>
      <c r="P1090" s="34">
        <v>2190</v>
      </c>
      <c r="Q1090" s="48">
        <v>2.3290384453705478E-4</v>
      </c>
      <c r="R1090" s="14">
        <v>4978.2872799582774</v>
      </c>
      <c r="S1090" s="14">
        <v>4572.5727383384474</v>
      </c>
      <c r="T1090" s="14">
        <v>4199.9226383679479</v>
      </c>
      <c r="U1090" s="14">
        <v>3857.6423334678898</v>
      </c>
      <c r="V1090" s="14">
        <v>3543.2567821645316</v>
      </c>
      <c r="W1090" s="12">
        <v>3254.4926509733555</v>
      </c>
      <c r="X1090" s="88">
        <f t="shared" si="115"/>
        <v>7.9920284800000001</v>
      </c>
      <c r="Y1090" s="88">
        <f t="shared" si="120"/>
        <v>7.3407036389387983</v>
      </c>
      <c r="Z1090" s="88">
        <f t="shared" si="121"/>
        <v>6.7424596958805276</v>
      </c>
      <c r="AA1090" s="88">
        <f t="shared" si="116"/>
        <v>6.1929707268696275</v>
      </c>
      <c r="AB1090" s="88">
        <f t="shared" si="117"/>
        <v>5.6882633569610759</v>
      </c>
      <c r="AC1090" s="88">
        <f t="shared" si="118"/>
        <v>5.224688028600017</v>
      </c>
      <c r="AD1090" s="59">
        <f t="shared" si="119"/>
        <v>4.7988926115368553</v>
      </c>
    </row>
    <row r="1091" spans="1:30" x14ac:dyDescent="0.25">
      <c r="A1091" s="30" t="s">
        <v>1160</v>
      </c>
      <c r="B1091" s="47">
        <v>40548</v>
      </c>
      <c r="C1091" s="35">
        <v>4301350256</v>
      </c>
      <c r="D1091" s="34">
        <v>362</v>
      </c>
      <c r="E1091" s="32">
        <v>5426</v>
      </c>
      <c r="F1091" s="34" t="s">
        <v>18</v>
      </c>
      <c r="G1091" s="34" t="s">
        <v>32</v>
      </c>
      <c r="H1091" s="34">
        <v>40.061279999999897</v>
      </c>
      <c r="I1091" s="2">
        <v>-110.09780000000001</v>
      </c>
      <c r="J1091" s="35">
        <v>5426</v>
      </c>
      <c r="K1091" s="34">
        <v>365</v>
      </c>
      <c r="L1091" s="34">
        <v>730</v>
      </c>
      <c r="M1091" s="34">
        <v>1095</v>
      </c>
      <c r="N1091" s="34">
        <v>1460</v>
      </c>
      <c r="O1091" s="34">
        <v>1825</v>
      </c>
      <c r="P1091" s="34">
        <v>2190</v>
      </c>
      <c r="Q1091" s="48">
        <v>2.3290384453705478E-4</v>
      </c>
      <c r="R1091" s="14">
        <v>4983.7982990873825</v>
      </c>
      <c r="S1091" s="14">
        <v>4577.6346269786736</v>
      </c>
      <c r="T1091" s="14">
        <v>4204.5719992222294</v>
      </c>
      <c r="U1091" s="14">
        <v>3861.9127862355663</v>
      </c>
      <c r="V1091" s="14">
        <v>3547.1792066466328</v>
      </c>
      <c r="W1091" s="12">
        <v>3258.0954103655768</v>
      </c>
      <c r="X1091" s="88">
        <f t="shared" si="115"/>
        <v>8.000875744</v>
      </c>
      <c r="Y1091" s="88">
        <f t="shared" si="120"/>
        <v>7.3488298791295046</v>
      </c>
      <c r="Z1091" s="88">
        <f t="shared" si="121"/>
        <v>6.7499236734036412</v>
      </c>
      <c r="AA1091" s="88">
        <f t="shared" si="116"/>
        <v>6.1998264140211425</v>
      </c>
      <c r="AB1091" s="88">
        <f t="shared" si="117"/>
        <v>5.6945603274669363</v>
      </c>
      <c r="AC1091" s="88">
        <f t="shared" si="118"/>
        <v>5.2304718160855526</v>
      </c>
      <c r="AD1091" s="59">
        <f t="shared" si="119"/>
        <v>4.8042050387820989</v>
      </c>
    </row>
    <row r="1092" spans="1:30" x14ac:dyDescent="0.25">
      <c r="A1092" s="30" t="s">
        <v>1352</v>
      </c>
      <c r="B1092" s="47">
        <v>40798</v>
      </c>
      <c r="C1092" s="35">
        <v>4304751416</v>
      </c>
      <c r="D1092" s="34">
        <v>351</v>
      </c>
      <c r="E1092" s="32">
        <v>5443</v>
      </c>
      <c r="F1092" s="34" t="s">
        <v>18</v>
      </c>
      <c r="G1092" s="34" t="s">
        <v>19</v>
      </c>
      <c r="H1092" s="34">
        <v>40.129750000000001</v>
      </c>
      <c r="I1092" s="2">
        <v>-109.9524</v>
      </c>
      <c r="J1092" s="35">
        <v>5443</v>
      </c>
      <c r="K1092" s="34">
        <v>365</v>
      </c>
      <c r="L1092" s="34">
        <v>730</v>
      </c>
      <c r="M1092" s="34">
        <v>1095</v>
      </c>
      <c r="N1092" s="34">
        <v>1460</v>
      </c>
      <c r="O1092" s="34">
        <v>1825</v>
      </c>
      <c r="P1092" s="34">
        <v>2190</v>
      </c>
      <c r="Q1092" s="48">
        <v>2.3290384453705478E-4</v>
      </c>
      <c r="R1092" s="14">
        <v>4999.4128532865134</v>
      </c>
      <c r="S1092" s="14">
        <v>4591.9766447926504</v>
      </c>
      <c r="T1092" s="14">
        <v>4217.7451883093618</v>
      </c>
      <c r="U1092" s="14">
        <v>3874.0124024106503</v>
      </c>
      <c r="V1092" s="14">
        <v>3558.2927426792521</v>
      </c>
      <c r="W1092" s="12">
        <v>3268.3032286435373</v>
      </c>
      <c r="X1092" s="88">
        <f t="shared" ref="X1092:X1155" si="122">E1092*0.001474544</f>
        <v>8.0259429919999992</v>
      </c>
      <c r="Y1092" s="88">
        <f t="shared" si="120"/>
        <v>7.3718542263365086</v>
      </c>
      <c r="Z1092" s="88">
        <f t="shared" si="121"/>
        <v>6.7710716097191339</v>
      </c>
      <c r="AA1092" s="88">
        <f t="shared" si="116"/>
        <v>6.2192508609504396</v>
      </c>
      <c r="AB1092" s="88">
        <f t="shared" si="117"/>
        <v>5.7124017439002097</v>
      </c>
      <c r="AC1092" s="88">
        <f t="shared" si="118"/>
        <v>5.2468592139612351</v>
      </c>
      <c r="AD1092" s="59">
        <f t="shared" si="119"/>
        <v>4.8192569159769558</v>
      </c>
    </row>
    <row r="1093" spans="1:30" x14ac:dyDescent="0.25">
      <c r="A1093" s="30" t="s">
        <v>806</v>
      </c>
      <c r="B1093" s="47">
        <v>40003</v>
      </c>
      <c r="C1093" s="35">
        <v>4301333963</v>
      </c>
      <c r="D1093" s="34">
        <v>364</v>
      </c>
      <c r="E1093" s="32">
        <v>5445</v>
      </c>
      <c r="F1093" s="34" t="s">
        <v>18</v>
      </c>
      <c r="G1093" s="34" t="s">
        <v>32</v>
      </c>
      <c r="H1093" s="34">
        <v>40.021169999999898</v>
      </c>
      <c r="I1093" s="2">
        <v>-110.21534</v>
      </c>
      <c r="J1093" s="35">
        <v>5445</v>
      </c>
      <c r="K1093" s="34">
        <v>365</v>
      </c>
      <c r="L1093" s="34">
        <v>730</v>
      </c>
      <c r="M1093" s="34">
        <v>1095</v>
      </c>
      <c r="N1093" s="34">
        <v>1460</v>
      </c>
      <c r="O1093" s="34">
        <v>1825</v>
      </c>
      <c r="P1093" s="34">
        <v>2190</v>
      </c>
      <c r="Q1093" s="48">
        <v>2.3290384453705478E-4</v>
      </c>
      <c r="R1093" s="14">
        <v>5001.249859662882</v>
      </c>
      <c r="S1093" s="14">
        <v>4593.6639410060598</v>
      </c>
      <c r="T1093" s="14">
        <v>4219.2949752607892</v>
      </c>
      <c r="U1093" s="14">
        <v>3875.4358866665425</v>
      </c>
      <c r="V1093" s="14">
        <v>3559.6002175066187</v>
      </c>
      <c r="W1093" s="12">
        <v>3269.5041484409444</v>
      </c>
      <c r="X1093" s="88">
        <f t="shared" si="122"/>
        <v>8.0288920800000003</v>
      </c>
      <c r="Y1093" s="88">
        <f t="shared" si="120"/>
        <v>7.3745629730667446</v>
      </c>
      <c r="Z1093" s="88">
        <f t="shared" si="121"/>
        <v>6.7735596022268387</v>
      </c>
      <c r="AA1093" s="88">
        <f t="shared" ref="AA1093:AA1156" si="123">T1093*0.001474544</f>
        <v>6.2215360900009449</v>
      </c>
      <c r="AB1093" s="88">
        <f t="shared" ref="AB1093:AB1156" si="124">U1093*0.001474544</f>
        <v>5.7145007340688299</v>
      </c>
      <c r="AC1093" s="88">
        <f t="shared" ref="AC1093:AC1156" si="125">V1093*0.001474544</f>
        <v>5.2487871431230797</v>
      </c>
      <c r="AD1093" s="59">
        <f t="shared" ref="AD1093:AD1156" si="126">W1093*0.001474544</f>
        <v>4.8210277250587037</v>
      </c>
    </row>
    <row r="1094" spans="1:30" x14ac:dyDescent="0.25">
      <c r="A1094" s="30" t="s">
        <v>1012</v>
      </c>
      <c r="B1094" s="47">
        <v>40386</v>
      </c>
      <c r="C1094" s="35">
        <v>4304750945</v>
      </c>
      <c r="D1094" s="34">
        <v>362</v>
      </c>
      <c r="E1094" s="32">
        <v>5457</v>
      </c>
      <c r="F1094" s="34" t="s">
        <v>18</v>
      </c>
      <c r="G1094" s="34" t="s">
        <v>19</v>
      </c>
      <c r="H1094" s="34">
        <v>40.119340000000001</v>
      </c>
      <c r="I1094" s="2">
        <v>-109.93729</v>
      </c>
      <c r="J1094" s="35">
        <v>5457</v>
      </c>
      <c r="K1094" s="34">
        <v>365</v>
      </c>
      <c r="L1094" s="34">
        <v>730</v>
      </c>
      <c r="M1094" s="34">
        <v>1095</v>
      </c>
      <c r="N1094" s="34">
        <v>1460</v>
      </c>
      <c r="O1094" s="34">
        <v>1825</v>
      </c>
      <c r="P1094" s="34">
        <v>2190</v>
      </c>
      <c r="Q1094" s="48">
        <v>2.3290384453705478E-4</v>
      </c>
      <c r="R1094" s="14">
        <v>5012.2718979210922</v>
      </c>
      <c r="S1094" s="14">
        <v>4603.7877182865141</v>
      </c>
      <c r="T1094" s="14">
        <v>4228.593696969353</v>
      </c>
      <c r="U1094" s="14">
        <v>3883.9767922018959</v>
      </c>
      <c r="V1094" s="14">
        <v>3567.4450664708211</v>
      </c>
      <c r="W1094" s="12">
        <v>3276.7096672253874</v>
      </c>
      <c r="X1094" s="88">
        <f t="shared" si="122"/>
        <v>8.0465866080000001</v>
      </c>
      <c r="Y1094" s="88">
        <f t="shared" si="120"/>
        <v>7.3908154534481589</v>
      </c>
      <c r="Z1094" s="88">
        <f t="shared" si="121"/>
        <v>6.7884875572730694</v>
      </c>
      <c r="AA1094" s="88">
        <f t="shared" si="123"/>
        <v>6.2352474643039777</v>
      </c>
      <c r="AB1094" s="88">
        <f t="shared" si="124"/>
        <v>5.7270946750805525</v>
      </c>
      <c r="AC1094" s="88">
        <f t="shared" si="125"/>
        <v>5.2603547180941499</v>
      </c>
      <c r="AD1094" s="59">
        <f t="shared" si="126"/>
        <v>4.8316525795491918</v>
      </c>
    </row>
    <row r="1095" spans="1:30" x14ac:dyDescent="0.25">
      <c r="A1095" s="30" t="s">
        <v>1543</v>
      </c>
      <c r="B1095" s="47">
        <v>41063</v>
      </c>
      <c r="C1095" s="35">
        <v>4304751874</v>
      </c>
      <c r="D1095" s="34">
        <v>204</v>
      </c>
      <c r="E1095" s="32">
        <v>5458</v>
      </c>
      <c r="F1095" s="34" t="s">
        <v>18</v>
      </c>
      <c r="G1095" s="34" t="s">
        <v>19</v>
      </c>
      <c r="H1095" s="34">
        <v>40.194870000000002</v>
      </c>
      <c r="I1095" s="2">
        <v>-109.85253</v>
      </c>
      <c r="J1095" s="35">
        <v>5458</v>
      </c>
      <c r="K1095" s="34">
        <v>365</v>
      </c>
      <c r="L1095" s="34">
        <v>730</v>
      </c>
      <c r="M1095" s="34">
        <v>1095</v>
      </c>
      <c r="N1095" s="34">
        <v>1460</v>
      </c>
      <c r="O1095" s="34">
        <v>1825</v>
      </c>
      <c r="P1095" s="34">
        <v>2190</v>
      </c>
      <c r="Q1095" s="48">
        <v>2.3290384453705478E-4</v>
      </c>
      <c r="R1095" s="14">
        <v>5013.1904011092765</v>
      </c>
      <c r="S1095" s="14">
        <v>4604.6313663932187</v>
      </c>
      <c r="T1095" s="14">
        <v>4229.3685904450667</v>
      </c>
      <c r="U1095" s="14">
        <v>3884.6885343298418</v>
      </c>
      <c r="V1095" s="14">
        <v>3568.0988038845044</v>
      </c>
      <c r="W1095" s="12">
        <v>3277.3101271240907</v>
      </c>
      <c r="X1095" s="88">
        <f t="shared" si="122"/>
        <v>8.0480611519999989</v>
      </c>
      <c r="Y1095" s="88">
        <f t="shared" si="120"/>
        <v>7.3921698268132765</v>
      </c>
      <c r="Z1095" s="88">
        <f t="shared" si="121"/>
        <v>6.7897315535269218</v>
      </c>
      <c r="AA1095" s="88">
        <f t="shared" si="123"/>
        <v>6.2363900788292304</v>
      </c>
      <c r="AB1095" s="88">
        <f t="shared" si="124"/>
        <v>5.7281441701648621</v>
      </c>
      <c r="AC1095" s="88">
        <f t="shared" si="125"/>
        <v>5.2613186826750722</v>
      </c>
      <c r="AD1095" s="59">
        <f t="shared" si="126"/>
        <v>4.8325379840900649</v>
      </c>
    </row>
    <row r="1096" spans="1:30" x14ac:dyDescent="0.25">
      <c r="A1096" s="30" t="s">
        <v>110</v>
      </c>
      <c r="B1096" s="47">
        <v>29826</v>
      </c>
      <c r="C1096" s="35">
        <v>4301330575</v>
      </c>
      <c r="D1096" s="34">
        <v>366</v>
      </c>
      <c r="E1096" s="32">
        <v>5466</v>
      </c>
      <c r="F1096" s="34" t="s">
        <v>18</v>
      </c>
      <c r="G1096" s="34" t="s">
        <v>32</v>
      </c>
      <c r="H1096" s="34">
        <v>40.312350000000002</v>
      </c>
      <c r="I1096" s="2">
        <v>-110.03511</v>
      </c>
      <c r="J1096" s="35">
        <v>5466</v>
      </c>
      <c r="K1096" s="34">
        <v>365</v>
      </c>
      <c r="L1096" s="34">
        <v>730</v>
      </c>
      <c r="M1096" s="34">
        <v>1095</v>
      </c>
      <c r="N1096" s="34">
        <v>1460</v>
      </c>
      <c r="O1096" s="34">
        <v>1825</v>
      </c>
      <c r="P1096" s="34">
        <v>2190</v>
      </c>
      <c r="Q1096" s="48">
        <v>2.3290384453705478E-4</v>
      </c>
      <c r="R1096" s="14">
        <v>5020.5384266147494</v>
      </c>
      <c r="S1096" s="14">
        <v>4611.3805512468543</v>
      </c>
      <c r="T1096" s="14">
        <v>4235.5677382507756</v>
      </c>
      <c r="U1096" s="14">
        <v>3890.3824713534109</v>
      </c>
      <c r="V1096" s="14">
        <v>3573.3287031939722</v>
      </c>
      <c r="W1096" s="12">
        <v>3282.1138063137196</v>
      </c>
      <c r="X1096" s="88">
        <f t="shared" si="122"/>
        <v>8.059857504</v>
      </c>
      <c r="Y1096" s="88">
        <f t="shared" si="120"/>
        <v>7.4030048137342188</v>
      </c>
      <c r="Z1096" s="88">
        <f t="shared" si="121"/>
        <v>6.7996835235577411</v>
      </c>
      <c r="AA1096" s="88">
        <f t="shared" si="123"/>
        <v>6.2455309950312516</v>
      </c>
      <c r="AB1096" s="88">
        <f t="shared" si="124"/>
        <v>5.7365401308393436</v>
      </c>
      <c r="AC1096" s="88">
        <f t="shared" si="125"/>
        <v>5.2690303993224523</v>
      </c>
      <c r="AD1096" s="59">
        <f t="shared" si="126"/>
        <v>4.8396212204170572</v>
      </c>
    </row>
    <row r="1097" spans="1:30" x14ac:dyDescent="0.25">
      <c r="A1097" s="30" t="s">
        <v>1327</v>
      </c>
      <c r="B1097" s="47">
        <v>40753</v>
      </c>
      <c r="C1097" s="35">
        <v>4304751498</v>
      </c>
      <c r="D1097" s="34">
        <v>360</v>
      </c>
      <c r="E1097" s="32">
        <v>5470</v>
      </c>
      <c r="F1097" s="34" t="s">
        <v>18</v>
      </c>
      <c r="G1097" s="34" t="s">
        <v>19</v>
      </c>
      <c r="H1097" s="34">
        <v>40.128950000000003</v>
      </c>
      <c r="I1097" s="2">
        <v>-109.93819000000001</v>
      </c>
      <c r="J1097" s="35">
        <v>5470</v>
      </c>
      <c r="K1097" s="34">
        <v>365</v>
      </c>
      <c r="L1097" s="34">
        <v>730</v>
      </c>
      <c r="M1097" s="34">
        <v>1095</v>
      </c>
      <c r="N1097" s="34">
        <v>1460</v>
      </c>
      <c r="O1097" s="34">
        <v>1825</v>
      </c>
      <c r="P1097" s="34">
        <v>2190</v>
      </c>
      <c r="Q1097" s="48">
        <v>2.3290384453705478E-4</v>
      </c>
      <c r="R1097" s="14">
        <v>5024.2124393674867</v>
      </c>
      <c r="S1097" s="14">
        <v>4614.7551436736721</v>
      </c>
      <c r="T1097" s="14">
        <v>4238.6673121536305</v>
      </c>
      <c r="U1097" s="14">
        <v>3893.2294398651952</v>
      </c>
      <c r="V1097" s="14">
        <v>3575.9436528487063</v>
      </c>
      <c r="W1097" s="12">
        <v>3284.5156459085338</v>
      </c>
      <c r="X1097" s="88">
        <f t="shared" si="122"/>
        <v>8.0657556800000005</v>
      </c>
      <c r="Y1097" s="88">
        <f t="shared" ref="Y1097:Y1160" si="127">R1097*0.001474544</f>
        <v>7.4084223071946909</v>
      </c>
      <c r="Z1097" s="88">
        <f t="shared" ref="Z1097:Z1160" si="128">S1097*0.001474544</f>
        <v>6.8046595085731507</v>
      </c>
      <c r="AA1097" s="88">
        <f t="shared" si="123"/>
        <v>6.2501014531322623</v>
      </c>
      <c r="AB1097" s="88">
        <f t="shared" si="124"/>
        <v>5.7407381111765838</v>
      </c>
      <c r="AC1097" s="88">
        <f t="shared" si="125"/>
        <v>5.2728862576461424</v>
      </c>
      <c r="AD1097" s="59">
        <f t="shared" si="126"/>
        <v>4.843162838580553</v>
      </c>
    </row>
    <row r="1098" spans="1:30" x14ac:dyDescent="0.25">
      <c r="A1098" s="30" t="s">
        <v>56</v>
      </c>
      <c r="B1098" s="47">
        <v>26568</v>
      </c>
      <c r="C1098" s="35">
        <v>4301330100</v>
      </c>
      <c r="D1098" s="34">
        <v>366</v>
      </c>
      <c r="E1098" s="32">
        <v>5478</v>
      </c>
      <c r="F1098" s="34" t="s">
        <v>18</v>
      </c>
      <c r="G1098" s="34" t="s">
        <v>32</v>
      </c>
      <c r="H1098" s="34">
        <v>40.297759999999897</v>
      </c>
      <c r="I1098" s="2">
        <v>-110.56827</v>
      </c>
      <c r="J1098" s="35">
        <v>5478</v>
      </c>
      <c r="K1098" s="34">
        <v>365</v>
      </c>
      <c r="L1098" s="34">
        <v>730</v>
      </c>
      <c r="M1098" s="34">
        <v>1095</v>
      </c>
      <c r="N1098" s="34">
        <v>1460</v>
      </c>
      <c r="O1098" s="34">
        <v>1825</v>
      </c>
      <c r="P1098" s="34">
        <v>2190</v>
      </c>
      <c r="Q1098" s="48">
        <v>2.3290384453705478E-4</v>
      </c>
      <c r="R1098" s="14">
        <v>5031.5604648729595</v>
      </c>
      <c r="S1098" s="14">
        <v>4621.5043285273086</v>
      </c>
      <c r="T1098" s="14">
        <v>4244.8664599593394</v>
      </c>
      <c r="U1098" s="14">
        <v>3898.9233768887639</v>
      </c>
      <c r="V1098" s="14">
        <v>3581.1735521581741</v>
      </c>
      <c r="W1098" s="12">
        <v>3289.3193250981626</v>
      </c>
      <c r="X1098" s="88">
        <f t="shared" si="122"/>
        <v>8.0775520319999998</v>
      </c>
      <c r="Y1098" s="88">
        <f t="shared" si="127"/>
        <v>7.4192572941156332</v>
      </c>
      <c r="Z1098" s="88">
        <f t="shared" si="128"/>
        <v>6.8146114786039718</v>
      </c>
      <c r="AA1098" s="88">
        <f t="shared" si="123"/>
        <v>6.2592423693342836</v>
      </c>
      <c r="AB1098" s="88">
        <f t="shared" si="124"/>
        <v>5.7491340718510653</v>
      </c>
      <c r="AC1098" s="88">
        <f t="shared" si="125"/>
        <v>5.2805979742935225</v>
      </c>
      <c r="AD1098" s="59">
        <f t="shared" si="126"/>
        <v>4.8502460749075453</v>
      </c>
    </row>
    <row r="1099" spans="1:30" x14ac:dyDescent="0.25">
      <c r="A1099" s="30" t="s">
        <v>79</v>
      </c>
      <c r="B1099" s="47">
        <v>27166</v>
      </c>
      <c r="C1099" s="35">
        <v>4301330294</v>
      </c>
      <c r="D1099" s="34">
        <v>357</v>
      </c>
      <c r="E1099" s="32">
        <v>5481</v>
      </c>
      <c r="F1099" s="34" t="s">
        <v>18</v>
      </c>
      <c r="G1099" s="34" t="s">
        <v>32</v>
      </c>
      <c r="H1099" s="34">
        <v>40.321770000000001</v>
      </c>
      <c r="I1099" s="2">
        <v>-110.02269</v>
      </c>
      <c r="J1099" s="35">
        <v>5481</v>
      </c>
      <c r="K1099" s="34">
        <v>365</v>
      </c>
      <c r="L1099" s="34">
        <v>730</v>
      </c>
      <c r="M1099" s="34">
        <v>1095</v>
      </c>
      <c r="N1099" s="34">
        <v>1460</v>
      </c>
      <c r="O1099" s="34">
        <v>1825</v>
      </c>
      <c r="P1099" s="34">
        <v>2190</v>
      </c>
      <c r="Q1099" s="48">
        <v>2.3290384453705478E-4</v>
      </c>
      <c r="R1099" s="14">
        <v>5034.3159744375125</v>
      </c>
      <c r="S1099" s="14">
        <v>4624.0352728474218</v>
      </c>
      <c r="T1099" s="14">
        <v>4247.1911403864806</v>
      </c>
      <c r="U1099" s="14">
        <v>3901.0586032726023</v>
      </c>
      <c r="V1099" s="14">
        <v>3583.1347643992249</v>
      </c>
      <c r="W1099" s="12">
        <v>3291.120704794273</v>
      </c>
      <c r="X1099" s="88">
        <f t="shared" si="122"/>
        <v>8.0819756639999998</v>
      </c>
      <c r="Y1099" s="88">
        <f t="shared" si="127"/>
        <v>7.4233204142109868</v>
      </c>
      <c r="Z1099" s="88">
        <f t="shared" si="128"/>
        <v>6.8183434673655281</v>
      </c>
      <c r="AA1099" s="88">
        <f t="shared" si="123"/>
        <v>6.2626702129100424</v>
      </c>
      <c r="AB1099" s="88">
        <f t="shared" si="124"/>
        <v>5.7522825571039959</v>
      </c>
      <c r="AC1099" s="88">
        <f t="shared" si="125"/>
        <v>5.2834898680362903</v>
      </c>
      <c r="AD1099" s="59">
        <f t="shared" si="126"/>
        <v>4.8529022885301663</v>
      </c>
    </row>
    <row r="1100" spans="1:30" x14ac:dyDescent="0.25">
      <c r="A1100" s="30" t="s">
        <v>225</v>
      </c>
      <c r="B1100" s="47">
        <v>33204</v>
      </c>
      <c r="C1100" s="35">
        <v>4301331267</v>
      </c>
      <c r="D1100" s="34">
        <v>366</v>
      </c>
      <c r="E1100" s="32">
        <v>5481</v>
      </c>
      <c r="F1100" s="34" t="s">
        <v>18</v>
      </c>
      <c r="G1100" s="34" t="s">
        <v>32</v>
      </c>
      <c r="H1100" s="34">
        <v>40.307650000000002</v>
      </c>
      <c r="I1100" s="2">
        <v>-110.40045000000001</v>
      </c>
      <c r="J1100" s="35">
        <v>5481</v>
      </c>
      <c r="K1100" s="34">
        <v>365</v>
      </c>
      <c r="L1100" s="34">
        <v>730</v>
      </c>
      <c r="M1100" s="34">
        <v>1095</v>
      </c>
      <c r="N1100" s="34">
        <v>1460</v>
      </c>
      <c r="O1100" s="34">
        <v>1825</v>
      </c>
      <c r="P1100" s="34">
        <v>2190</v>
      </c>
      <c r="Q1100" s="48">
        <v>2.3290384453705478E-4</v>
      </c>
      <c r="R1100" s="14">
        <v>5034.3159744375125</v>
      </c>
      <c r="S1100" s="14">
        <v>4624.0352728474218</v>
      </c>
      <c r="T1100" s="14">
        <v>4247.1911403864806</v>
      </c>
      <c r="U1100" s="14">
        <v>3901.0586032726023</v>
      </c>
      <c r="V1100" s="14">
        <v>3583.1347643992249</v>
      </c>
      <c r="W1100" s="12">
        <v>3291.120704794273</v>
      </c>
      <c r="X1100" s="88">
        <f t="shared" si="122"/>
        <v>8.0819756639999998</v>
      </c>
      <c r="Y1100" s="88">
        <f t="shared" si="127"/>
        <v>7.4233204142109868</v>
      </c>
      <c r="Z1100" s="88">
        <f t="shared" si="128"/>
        <v>6.8183434673655281</v>
      </c>
      <c r="AA1100" s="88">
        <f t="shared" si="123"/>
        <v>6.2626702129100424</v>
      </c>
      <c r="AB1100" s="88">
        <f t="shared" si="124"/>
        <v>5.7522825571039959</v>
      </c>
      <c r="AC1100" s="88">
        <f t="shared" si="125"/>
        <v>5.2834898680362903</v>
      </c>
      <c r="AD1100" s="59">
        <f t="shared" si="126"/>
        <v>4.8529022885301663</v>
      </c>
    </row>
    <row r="1101" spans="1:30" x14ac:dyDescent="0.25">
      <c r="A1101" s="30" t="s">
        <v>843</v>
      </c>
      <c r="B1101" s="47">
        <v>40098</v>
      </c>
      <c r="C1101" s="35">
        <v>4301333882</v>
      </c>
      <c r="D1101" s="34">
        <v>358</v>
      </c>
      <c r="E1101" s="32">
        <v>5484</v>
      </c>
      <c r="F1101" s="34" t="s">
        <v>18</v>
      </c>
      <c r="G1101" s="34" t="s">
        <v>32</v>
      </c>
      <c r="H1101" s="34">
        <v>40.040280000000003</v>
      </c>
      <c r="I1101" s="2">
        <v>-110.14558</v>
      </c>
      <c r="J1101" s="35">
        <v>5484</v>
      </c>
      <c r="K1101" s="34">
        <v>365</v>
      </c>
      <c r="L1101" s="34">
        <v>730</v>
      </c>
      <c r="M1101" s="34">
        <v>1095</v>
      </c>
      <c r="N1101" s="34">
        <v>1460</v>
      </c>
      <c r="O1101" s="34">
        <v>1825</v>
      </c>
      <c r="P1101" s="34">
        <v>2190</v>
      </c>
      <c r="Q1101" s="48">
        <v>2.3290384453705478E-4</v>
      </c>
      <c r="R1101" s="14">
        <v>5037.0714840020646</v>
      </c>
      <c r="S1101" s="14">
        <v>4626.5662171675358</v>
      </c>
      <c r="T1101" s="14">
        <v>4249.5158208136208</v>
      </c>
      <c r="U1101" s="14">
        <v>3903.1938296564408</v>
      </c>
      <c r="V1101" s="14">
        <v>3585.0959766402752</v>
      </c>
      <c r="W1101" s="12">
        <v>3292.9220844903839</v>
      </c>
      <c r="X1101" s="88">
        <f t="shared" si="122"/>
        <v>8.0863992959999997</v>
      </c>
      <c r="Y1101" s="88">
        <f t="shared" si="127"/>
        <v>7.4273835343063404</v>
      </c>
      <c r="Z1101" s="88">
        <f t="shared" si="128"/>
        <v>6.8220754561270862</v>
      </c>
      <c r="AA1101" s="88">
        <f t="shared" si="123"/>
        <v>6.2660980564857995</v>
      </c>
      <c r="AB1101" s="88">
        <f t="shared" si="124"/>
        <v>5.7554310423569266</v>
      </c>
      <c r="AC1101" s="88">
        <f t="shared" si="125"/>
        <v>5.2863817617790581</v>
      </c>
      <c r="AD1101" s="59">
        <f t="shared" si="126"/>
        <v>4.8555585021527881</v>
      </c>
    </row>
    <row r="1102" spans="1:30" x14ac:dyDescent="0.25">
      <c r="A1102" s="30" t="s">
        <v>522</v>
      </c>
      <c r="B1102" s="47">
        <v>39169</v>
      </c>
      <c r="C1102" s="35">
        <v>4301332957</v>
      </c>
      <c r="D1102" s="34">
        <v>365</v>
      </c>
      <c r="E1102" s="32">
        <v>5491</v>
      </c>
      <c r="F1102" s="34" t="s">
        <v>18</v>
      </c>
      <c r="G1102" s="34" t="s">
        <v>32</v>
      </c>
      <c r="H1102" s="34">
        <v>40.047150000000002</v>
      </c>
      <c r="I1102" s="2">
        <v>-110.1268</v>
      </c>
      <c r="J1102" s="35">
        <v>5491</v>
      </c>
      <c r="K1102" s="34">
        <v>365</v>
      </c>
      <c r="L1102" s="34">
        <v>730</v>
      </c>
      <c r="M1102" s="34">
        <v>1095</v>
      </c>
      <c r="N1102" s="34">
        <v>1460</v>
      </c>
      <c r="O1102" s="34">
        <v>1825</v>
      </c>
      <c r="P1102" s="34">
        <v>2190</v>
      </c>
      <c r="Q1102" s="48">
        <v>2.3290384453705478E-4</v>
      </c>
      <c r="R1102" s="14">
        <v>5043.501006319354</v>
      </c>
      <c r="S1102" s="14">
        <v>4632.4717539144676</v>
      </c>
      <c r="T1102" s="14">
        <v>4254.9400751436169</v>
      </c>
      <c r="U1102" s="14">
        <v>3908.1760245520632</v>
      </c>
      <c r="V1102" s="14">
        <v>3589.6721385360597</v>
      </c>
      <c r="W1102" s="12">
        <v>3297.125303781309</v>
      </c>
      <c r="X1102" s="88">
        <f t="shared" si="122"/>
        <v>8.0967211040000002</v>
      </c>
      <c r="Y1102" s="88">
        <f t="shared" si="127"/>
        <v>7.4368641478621651</v>
      </c>
      <c r="Z1102" s="88">
        <f t="shared" si="128"/>
        <v>6.8307834299040548</v>
      </c>
      <c r="AA1102" s="88">
        <f t="shared" si="123"/>
        <v>6.2740963581625691</v>
      </c>
      <c r="AB1102" s="88">
        <f t="shared" si="124"/>
        <v>5.7627775079470975</v>
      </c>
      <c r="AC1102" s="88">
        <f t="shared" si="125"/>
        <v>5.293129513845515</v>
      </c>
      <c r="AD1102" s="59">
        <f t="shared" si="126"/>
        <v>4.8617563339389065</v>
      </c>
    </row>
    <row r="1103" spans="1:30" x14ac:dyDescent="0.25">
      <c r="A1103" s="30" t="s">
        <v>1014</v>
      </c>
      <c r="B1103" s="47">
        <v>40389</v>
      </c>
      <c r="C1103" s="35">
        <v>4301350271</v>
      </c>
      <c r="D1103" s="34">
        <v>366</v>
      </c>
      <c r="E1103" s="32">
        <v>5524</v>
      </c>
      <c r="F1103" s="34" t="s">
        <v>18</v>
      </c>
      <c r="G1103" s="34" t="s">
        <v>32</v>
      </c>
      <c r="H1103" s="34">
        <v>40.12612</v>
      </c>
      <c r="I1103" s="2">
        <v>-110.03635</v>
      </c>
      <c r="J1103" s="35">
        <v>5524</v>
      </c>
      <c r="K1103" s="34">
        <v>365</v>
      </c>
      <c r="L1103" s="34">
        <v>730</v>
      </c>
      <c r="M1103" s="34">
        <v>1095</v>
      </c>
      <c r="N1103" s="34">
        <v>1460</v>
      </c>
      <c r="O1103" s="34">
        <v>1825</v>
      </c>
      <c r="P1103" s="34">
        <v>2190</v>
      </c>
      <c r="Q1103" s="48">
        <v>2.3290384453705478E-4</v>
      </c>
      <c r="R1103" s="14">
        <v>5073.8116115294324</v>
      </c>
      <c r="S1103" s="14">
        <v>4660.3121414357165</v>
      </c>
      <c r="T1103" s="14">
        <v>4280.5115598421671</v>
      </c>
      <c r="U1103" s="14">
        <v>3931.663514774285</v>
      </c>
      <c r="V1103" s="14">
        <v>3611.2454731876151</v>
      </c>
      <c r="W1103" s="12">
        <v>3316.9404804385267</v>
      </c>
      <c r="X1103" s="88">
        <f t="shared" si="122"/>
        <v>8.1453810559999997</v>
      </c>
      <c r="Y1103" s="88">
        <f t="shared" si="127"/>
        <v>7.4815584689110555</v>
      </c>
      <c r="Z1103" s="88">
        <f t="shared" si="128"/>
        <v>6.871835306281187</v>
      </c>
      <c r="AA1103" s="88">
        <f t="shared" si="123"/>
        <v>6.3118026374959086</v>
      </c>
      <c r="AB1103" s="88">
        <f t="shared" si="124"/>
        <v>5.797410845729333</v>
      </c>
      <c r="AC1103" s="88">
        <f t="shared" si="125"/>
        <v>5.3249403450159587</v>
      </c>
      <c r="AD1103" s="59">
        <f t="shared" si="126"/>
        <v>4.8909746837877464</v>
      </c>
    </row>
    <row r="1104" spans="1:30" x14ac:dyDescent="0.25">
      <c r="A1104" s="30" t="s">
        <v>979</v>
      </c>
      <c r="B1104" s="47">
        <v>40349</v>
      </c>
      <c r="C1104" s="35">
        <v>4301350112</v>
      </c>
      <c r="D1104" s="34">
        <v>356</v>
      </c>
      <c r="E1104" s="32">
        <v>5540</v>
      </c>
      <c r="F1104" s="34" t="s">
        <v>18</v>
      </c>
      <c r="G1104" s="34" t="s">
        <v>32</v>
      </c>
      <c r="H1104" s="34">
        <v>40.072589999999899</v>
      </c>
      <c r="I1104" s="2">
        <v>-110.06084</v>
      </c>
      <c r="J1104" s="35">
        <v>5540</v>
      </c>
      <c r="K1104" s="34">
        <v>365</v>
      </c>
      <c r="L1104" s="34">
        <v>730</v>
      </c>
      <c r="M1104" s="34">
        <v>1095</v>
      </c>
      <c r="N1104" s="34">
        <v>1460</v>
      </c>
      <c r="O1104" s="34">
        <v>1825</v>
      </c>
      <c r="P1104" s="34">
        <v>2190</v>
      </c>
      <c r="Q1104" s="48">
        <v>2.3290384453705478E-4</v>
      </c>
      <c r="R1104" s="14">
        <v>5088.507662540379</v>
      </c>
      <c r="S1104" s="14">
        <v>4673.8105111429886</v>
      </c>
      <c r="T1104" s="14">
        <v>4292.9098554535849</v>
      </c>
      <c r="U1104" s="14">
        <v>3943.0513888214223</v>
      </c>
      <c r="V1104" s="14">
        <v>3621.7052718065506</v>
      </c>
      <c r="W1104" s="12">
        <v>3326.5478388177839</v>
      </c>
      <c r="X1104" s="88">
        <f t="shared" si="122"/>
        <v>8.1689737600000001</v>
      </c>
      <c r="Y1104" s="88">
        <f t="shared" si="127"/>
        <v>7.5032284427529401</v>
      </c>
      <c r="Z1104" s="88">
        <f t="shared" si="128"/>
        <v>6.8917392463428264</v>
      </c>
      <c r="AA1104" s="88">
        <f t="shared" si="123"/>
        <v>6.3300844698999503</v>
      </c>
      <c r="AB1104" s="88">
        <f t="shared" si="124"/>
        <v>5.814202767078295</v>
      </c>
      <c r="AC1104" s="88">
        <f t="shared" si="125"/>
        <v>5.3403637783107181</v>
      </c>
      <c r="AD1104" s="59">
        <f t="shared" si="126"/>
        <v>4.9051411564417302</v>
      </c>
    </row>
    <row r="1105" spans="1:30" x14ac:dyDescent="0.25">
      <c r="A1105" s="30" t="s">
        <v>151</v>
      </c>
      <c r="B1105" s="47">
        <v>30881</v>
      </c>
      <c r="C1105" s="35">
        <v>4301330856</v>
      </c>
      <c r="D1105" s="34">
        <v>333</v>
      </c>
      <c r="E1105" s="32">
        <v>5544</v>
      </c>
      <c r="F1105" s="34" t="s">
        <v>18</v>
      </c>
      <c r="G1105" s="34" t="s">
        <v>32</v>
      </c>
      <c r="H1105" s="34">
        <v>40.086309999999898</v>
      </c>
      <c r="I1105" s="2">
        <v>-110.12201</v>
      </c>
      <c r="J1105" s="35">
        <v>5544</v>
      </c>
      <c r="K1105" s="34">
        <v>365</v>
      </c>
      <c r="L1105" s="34">
        <v>730</v>
      </c>
      <c r="M1105" s="34">
        <v>1095</v>
      </c>
      <c r="N1105" s="34">
        <v>1460</v>
      </c>
      <c r="O1105" s="34">
        <v>1825</v>
      </c>
      <c r="P1105" s="34">
        <v>2190</v>
      </c>
      <c r="Q1105" s="48">
        <v>2.3290384453705478E-4</v>
      </c>
      <c r="R1105" s="14">
        <v>5092.1816752931163</v>
      </c>
      <c r="S1105" s="14">
        <v>4677.1851035698064</v>
      </c>
      <c r="T1105" s="14">
        <v>4296.0094293564398</v>
      </c>
      <c r="U1105" s="14">
        <v>3945.8983573332071</v>
      </c>
      <c r="V1105" s="14">
        <v>3624.3202214612847</v>
      </c>
      <c r="W1105" s="12">
        <v>3328.9496784125981</v>
      </c>
      <c r="X1105" s="88">
        <f t="shared" si="122"/>
        <v>8.1748719359999988</v>
      </c>
      <c r="Y1105" s="88">
        <f t="shared" si="127"/>
        <v>7.508645936213413</v>
      </c>
      <c r="Z1105" s="88">
        <f t="shared" si="128"/>
        <v>6.8967152313582361</v>
      </c>
      <c r="AA1105" s="88">
        <f t="shared" si="123"/>
        <v>6.3346549280009619</v>
      </c>
      <c r="AB1105" s="88">
        <f t="shared" si="124"/>
        <v>5.8184007474155361</v>
      </c>
      <c r="AC1105" s="88">
        <f t="shared" si="125"/>
        <v>5.3442196366344081</v>
      </c>
      <c r="AD1105" s="59">
        <f t="shared" si="126"/>
        <v>4.908682774605226</v>
      </c>
    </row>
    <row r="1106" spans="1:30" x14ac:dyDescent="0.25">
      <c r="A1106" s="30" t="s">
        <v>1396</v>
      </c>
      <c r="B1106" s="47">
        <v>40865</v>
      </c>
      <c r="C1106" s="35">
        <v>4301350881</v>
      </c>
      <c r="D1106" s="34">
        <v>366</v>
      </c>
      <c r="E1106" s="32">
        <v>5558</v>
      </c>
      <c r="F1106" s="34" t="s">
        <v>18</v>
      </c>
      <c r="G1106" s="34" t="s">
        <v>32</v>
      </c>
      <c r="H1106" s="34">
        <v>40.135860000000001</v>
      </c>
      <c r="I1106" s="2">
        <v>-110.040989999999</v>
      </c>
      <c r="J1106" s="35">
        <v>5558</v>
      </c>
      <c r="K1106" s="34">
        <v>365</v>
      </c>
      <c r="L1106" s="34">
        <v>730</v>
      </c>
      <c r="M1106" s="34">
        <v>1095</v>
      </c>
      <c r="N1106" s="34">
        <v>1460</v>
      </c>
      <c r="O1106" s="34">
        <v>1825</v>
      </c>
      <c r="P1106" s="34">
        <v>2190</v>
      </c>
      <c r="Q1106" s="48">
        <v>2.3290384453705478E-4</v>
      </c>
      <c r="R1106" s="14">
        <v>5105.0407199276942</v>
      </c>
      <c r="S1106" s="14">
        <v>4688.9961770636692</v>
      </c>
      <c r="T1106" s="14">
        <v>4306.857938016431</v>
      </c>
      <c r="U1106" s="14">
        <v>3955.8627471244522</v>
      </c>
      <c r="V1106" s="14">
        <v>3633.4725452528537</v>
      </c>
      <c r="W1106" s="12">
        <v>3337.3561169944483</v>
      </c>
      <c r="X1106" s="88">
        <f t="shared" si="122"/>
        <v>8.1955155519999998</v>
      </c>
      <c r="Y1106" s="88">
        <f t="shared" si="127"/>
        <v>7.5276071633250616</v>
      </c>
      <c r="Z1106" s="88">
        <f t="shared" si="128"/>
        <v>6.9141311789121707</v>
      </c>
      <c r="AA1106" s="88">
        <f t="shared" si="123"/>
        <v>6.3506515313545</v>
      </c>
      <c r="AB1106" s="88">
        <f t="shared" si="124"/>
        <v>5.833093678595878</v>
      </c>
      <c r="AC1106" s="88">
        <f t="shared" si="125"/>
        <v>5.3577151407673238</v>
      </c>
      <c r="AD1106" s="59">
        <f t="shared" si="126"/>
        <v>4.9210784381774619</v>
      </c>
    </row>
    <row r="1107" spans="1:30" x14ac:dyDescent="0.25">
      <c r="A1107" s="30" t="s">
        <v>1037</v>
      </c>
      <c r="B1107" s="47">
        <v>40415</v>
      </c>
      <c r="C1107" s="35">
        <v>4301350300</v>
      </c>
      <c r="D1107" s="34">
        <v>362</v>
      </c>
      <c r="E1107" s="32">
        <v>5573</v>
      </c>
      <c r="F1107" s="34" t="s">
        <v>18</v>
      </c>
      <c r="G1107" s="34" t="s">
        <v>32</v>
      </c>
      <c r="H1107" s="34">
        <v>40.111780000000003</v>
      </c>
      <c r="I1107" s="2">
        <v>-110.13079</v>
      </c>
      <c r="J1107" s="35">
        <v>5573</v>
      </c>
      <c r="K1107" s="34">
        <v>365</v>
      </c>
      <c r="L1107" s="34">
        <v>730</v>
      </c>
      <c r="M1107" s="34">
        <v>1095</v>
      </c>
      <c r="N1107" s="34">
        <v>1460</v>
      </c>
      <c r="O1107" s="34">
        <v>1825</v>
      </c>
      <c r="P1107" s="34">
        <v>2190</v>
      </c>
      <c r="Q1107" s="48">
        <v>2.3290384453705478E-4</v>
      </c>
      <c r="R1107" s="14">
        <v>5118.8182677504574</v>
      </c>
      <c r="S1107" s="14">
        <v>4701.6508986642375</v>
      </c>
      <c r="T1107" s="14">
        <v>4318.4813401521351</v>
      </c>
      <c r="U1107" s="14">
        <v>3966.5388790436441</v>
      </c>
      <c r="V1107" s="14">
        <v>3643.278606458106</v>
      </c>
      <c r="W1107" s="12">
        <v>3346.3630154750017</v>
      </c>
      <c r="X1107" s="88">
        <f t="shared" si="122"/>
        <v>8.2176337119999996</v>
      </c>
      <c r="Y1107" s="88">
        <f t="shared" si="127"/>
        <v>7.5479227638018305</v>
      </c>
      <c r="Z1107" s="88">
        <f t="shared" si="128"/>
        <v>6.9327911227199595</v>
      </c>
      <c r="AA1107" s="88">
        <f t="shared" si="123"/>
        <v>6.3677907492332899</v>
      </c>
      <c r="AB1107" s="88">
        <f t="shared" si="124"/>
        <v>5.8488361048605313</v>
      </c>
      <c r="AC1107" s="88">
        <f t="shared" si="125"/>
        <v>5.3721746094811609</v>
      </c>
      <c r="AD1107" s="59">
        <f t="shared" si="126"/>
        <v>4.934359506290571</v>
      </c>
    </row>
    <row r="1108" spans="1:30" x14ac:dyDescent="0.25">
      <c r="A1108" s="30" t="s">
        <v>1403</v>
      </c>
      <c r="B1108" s="47">
        <v>40878</v>
      </c>
      <c r="C1108" s="35">
        <v>4304751574</v>
      </c>
      <c r="D1108" s="34">
        <v>338</v>
      </c>
      <c r="E1108" s="32">
        <v>5581</v>
      </c>
      <c r="F1108" s="34" t="s">
        <v>18</v>
      </c>
      <c r="G1108" s="34" t="s">
        <v>19</v>
      </c>
      <c r="H1108" s="34">
        <v>40.162610000000001</v>
      </c>
      <c r="I1108" s="2">
        <v>-109.795599999999</v>
      </c>
      <c r="J1108" s="35">
        <v>5581</v>
      </c>
      <c r="K1108" s="34">
        <v>365</v>
      </c>
      <c r="L1108" s="34">
        <v>730</v>
      </c>
      <c r="M1108" s="34">
        <v>1095</v>
      </c>
      <c r="N1108" s="34">
        <v>1460</v>
      </c>
      <c r="O1108" s="34">
        <v>1825</v>
      </c>
      <c r="P1108" s="34">
        <v>2190</v>
      </c>
      <c r="Q1108" s="48">
        <v>2.3290384453705478E-4</v>
      </c>
      <c r="R1108" s="14">
        <v>5126.1662932559311</v>
      </c>
      <c r="S1108" s="14">
        <v>4708.4000835178731</v>
      </c>
      <c r="T1108" s="14">
        <v>4324.6804879578449</v>
      </c>
      <c r="U1108" s="14">
        <v>3972.2328160672128</v>
      </c>
      <c r="V1108" s="14">
        <v>3648.5085057675738</v>
      </c>
      <c r="W1108" s="12">
        <v>3351.1666946646301</v>
      </c>
      <c r="X1108" s="88">
        <f t="shared" si="122"/>
        <v>8.2294300639999989</v>
      </c>
      <c r="Y1108" s="88">
        <f t="shared" si="127"/>
        <v>7.5587577507227737</v>
      </c>
      <c r="Z1108" s="88">
        <f t="shared" si="128"/>
        <v>6.9427430927507787</v>
      </c>
      <c r="AA1108" s="88">
        <f t="shared" si="123"/>
        <v>6.3769316654353121</v>
      </c>
      <c r="AB1108" s="88">
        <f t="shared" si="124"/>
        <v>5.8572320655350119</v>
      </c>
      <c r="AC1108" s="88">
        <f t="shared" si="125"/>
        <v>5.379886326128541</v>
      </c>
      <c r="AD1108" s="59">
        <f t="shared" si="126"/>
        <v>4.9414427426175624</v>
      </c>
    </row>
    <row r="1109" spans="1:30" x14ac:dyDescent="0.25">
      <c r="A1109" s="30" t="s">
        <v>89</v>
      </c>
      <c r="B1109" s="47">
        <v>27588</v>
      </c>
      <c r="C1109" s="35">
        <v>4301330359</v>
      </c>
      <c r="D1109" s="34">
        <v>350</v>
      </c>
      <c r="E1109" s="32">
        <v>5585</v>
      </c>
      <c r="F1109" s="34" t="s">
        <v>18</v>
      </c>
      <c r="G1109" s="34" t="s">
        <v>32</v>
      </c>
      <c r="H1109" s="34">
        <v>40.312150000000003</v>
      </c>
      <c r="I1109" s="2">
        <v>-109.98585</v>
      </c>
      <c r="J1109" s="35">
        <v>5585</v>
      </c>
      <c r="K1109" s="34">
        <v>365</v>
      </c>
      <c r="L1109" s="34">
        <v>730</v>
      </c>
      <c r="M1109" s="34">
        <v>1095</v>
      </c>
      <c r="N1109" s="34">
        <v>1460</v>
      </c>
      <c r="O1109" s="34">
        <v>1825</v>
      </c>
      <c r="P1109" s="34">
        <v>2190</v>
      </c>
      <c r="Q1109" s="48">
        <v>2.3290384453705478E-4</v>
      </c>
      <c r="R1109" s="14">
        <v>5129.8403060086675</v>
      </c>
      <c r="S1109" s="14">
        <v>4711.7746759446909</v>
      </c>
      <c r="T1109" s="14">
        <v>4327.7800618606989</v>
      </c>
      <c r="U1109" s="14">
        <v>3975.0797845789971</v>
      </c>
      <c r="V1109" s="14">
        <v>3651.1234554223079</v>
      </c>
      <c r="W1109" s="12">
        <v>3353.5685342594443</v>
      </c>
      <c r="X1109" s="88">
        <f t="shared" si="122"/>
        <v>8.2353282399999994</v>
      </c>
      <c r="Y1109" s="88">
        <f t="shared" si="127"/>
        <v>7.5641752441832439</v>
      </c>
      <c r="Z1109" s="88">
        <f t="shared" si="128"/>
        <v>6.9477190777661884</v>
      </c>
      <c r="AA1109" s="88">
        <f t="shared" si="123"/>
        <v>6.3815021235363218</v>
      </c>
      <c r="AB1109" s="88">
        <f t="shared" si="124"/>
        <v>5.8614300458722521</v>
      </c>
      <c r="AC1109" s="88">
        <f t="shared" si="125"/>
        <v>5.3837421844522311</v>
      </c>
      <c r="AD1109" s="59">
        <f t="shared" si="126"/>
        <v>4.9449843607810582</v>
      </c>
    </row>
    <row r="1110" spans="1:30" x14ac:dyDescent="0.25">
      <c r="A1110" s="30" t="s">
        <v>241</v>
      </c>
      <c r="B1110" s="47">
        <v>33639</v>
      </c>
      <c r="C1110" s="35">
        <v>4301331335</v>
      </c>
      <c r="D1110" s="34">
        <v>346</v>
      </c>
      <c r="E1110" s="32">
        <v>5603</v>
      </c>
      <c r="F1110" s="34" t="s">
        <v>18</v>
      </c>
      <c r="G1110" s="34" t="s">
        <v>32</v>
      </c>
      <c r="H1110" s="34">
        <v>40.3575599999999</v>
      </c>
      <c r="I1110" s="2">
        <v>-110.06335</v>
      </c>
      <c r="J1110" s="35">
        <v>5603</v>
      </c>
      <c r="K1110" s="34">
        <v>365</v>
      </c>
      <c r="L1110" s="34">
        <v>730</v>
      </c>
      <c r="M1110" s="34">
        <v>1095</v>
      </c>
      <c r="N1110" s="34">
        <v>1460</v>
      </c>
      <c r="O1110" s="34">
        <v>1825</v>
      </c>
      <c r="P1110" s="34">
        <v>2190</v>
      </c>
      <c r="Q1110" s="48">
        <v>2.3290384453705478E-4</v>
      </c>
      <c r="R1110" s="14">
        <v>5146.3733633959828</v>
      </c>
      <c r="S1110" s="14">
        <v>4726.9603418653724</v>
      </c>
      <c r="T1110" s="14">
        <v>4341.728144423545</v>
      </c>
      <c r="U1110" s="14">
        <v>3987.891142882027</v>
      </c>
      <c r="V1110" s="14">
        <v>3662.8907288686109</v>
      </c>
      <c r="W1110" s="12">
        <v>3364.3768124361086</v>
      </c>
      <c r="X1110" s="88">
        <f t="shared" si="122"/>
        <v>8.2618700319999991</v>
      </c>
      <c r="Y1110" s="88">
        <f t="shared" si="127"/>
        <v>7.5885539647553655</v>
      </c>
      <c r="Z1110" s="88">
        <f t="shared" si="128"/>
        <v>6.9701110103355335</v>
      </c>
      <c r="AA1110" s="88">
        <f t="shared" si="123"/>
        <v>6.4020691849908715</v>
      </c>
      <c r="AB1110" s="88">
        <f t="shared" si="124"/>
        <v>5.8803209573898352</v>
      </c>
      <c r="AC1110" s="88">
        <f t="shared" si="125"/>
        <v>5.4010935469088368</v>
      </c>
      <c r="AD1110" s="59">
        <f t="shared" si="126"/>
        <v>4.960921642516789</v>
      </c>
    </row>
    <row r="1111" spans="1:30" x14ac:dyDescent="0.25">
      <c r="A1111" s="30" t="s">
        <v>1109</v>
      </c>
      <c r="B1111" s="47">
        <v>40493</v>
      </c>
      <c r="C1111" s="35">
        <v>4301350199</v>
      </c>
      <c r="D1111" s="34">
        <v>362</v>
      </c>
      <c r="E1111" s="32">
        <v>5615</v>
      </c>
      <c r="F1111" s="34" t="s">
        <v>18</v>
      </c>
      <c r="G1111" s="34" t="s">
        <v>32</v>
      </c>
      <c r="H1111" s="34">
        <v>40.061360000000001</v>
      </c>
      <c r="I1111" s="2">
        <v>-110.07881</v>
      </c>
      <c r="J1111" s="35">
        <v>5615</v>
      </c>
      <c r="K1111" s="34">
        <v>365</v>
      </c>
      <c r="L1111" s="34">
        <v>730</v>
      </c>
      <c r="M1111" s="34">
        <v>1095</v>
      </c>
      <c r="N1111" s="34">
        <v>1460</v>
      </c>
      <c r="O1111" s="34">
        <v>1825</v>
      </c>
      <c r="P1111" s="34">
        <v>2190</v>
      </c>
      <c r="Q1111" s="48">
        <v>2.3290384453705478E-4</v>
      </c>
      <c r="R1111" s="14">
        <v>5157.3954016541929</v>
      </c>
      <c r="S1111" s="14">
        <v>4737.0841191458267</v>
      </c>
      <c r="T1111" s="14">
        <v>4351.0268661321088</v>
      </c>
      <c r="U1111" s="14">
        <v>3996.4320484173804</v>
      </c>
      <c r="V1111" s="14">
        <v>3670.7355778328129</v>
      </c>
      <c r="W1111" s="12">
        <v>3371.5823312205516</v>
      </c>
      <c r="X1111" s="88">
        <f t="shared" si="122"/>
        <v>8.279564559999999</v>
      </c>
      <c r="Y1111" s="88">
        <f t="shared" si="127"/>
        <v>7.6048064451367798</v>
      </c>
      <c r="Z1111" s="88">
        <f t="shared" si="128"/>
        <v>6.9850389653817633</v>
      </c>
      <c r="AA1111" s="88">
        <f t="shared" si="123"/>
        <v>6.4157805592939043</v>
      </c>
      <c r="AB1111" s="88">
        <f t="shared" si="124"/>
        <v>5.8929148984015578</v>
      </c>
      <c r="AC1111" s="88">
        <f t="shared" si="125"/>
        <v>5.412661121879907</v>
      </c>
      <c r="AD1111" s="59">
        <f t="shared" si="126"/>
        <v>4.9715464970072771</v>
      </c>
    </row>
    <row r="1112" spans="1:30" x14ac:dyDescent="0.25">
      <c r="A1112" s="30" t="s">
        <v>286</v>
      </c>
      <c r="B1112" s="47">
        <v>35658</v>
      </c>
      <c r="C1112" s="35">
        <v>4301331885</v>
      </c>
      <c r="D1112" s="34">
        <v>355</v>
      </c>
      <c r="E1112" s="32">
        <v>5624</v>
      </c>
      <c r="F1112" s="34" t="s">
        <v>18</v>
      </c>
      <c r="G1112" s="34" t="s">
        <v>32</v>
      </c>
      <c r="H1112" s="34">
        <v>40.135849999999898</v>
      </c>
      <c r="I1112" s="2">
        <v>-110.31149000000001</v>
      </c>
      <c r="J1112" s="35">
        <v>5624</v>
      </c>
      <c r="K1112" s="34">
        <v>365</v>
      </c>
      <c r="L1112" s="34">
        <v>730</v>
      </c>
      <c r="M1112" s="34">
        <v>1095</v>
      </c>
      <c r="N1112" s="34">
        <v>1460</v>
      </c>
      <c r="O1112" s="34">
        <v>1825</v>
      </c>
      <c r="P1112" s="34">
        <v>2190</v>
      </c>
      <c r="Q1112" s="48">
        <v>2.3290384453705478E-4</v>
      </c>
      <c r="R1112" s="14">
        <v>5165.661930347851</v>
      </c>
      <c r="S1112" s="14">
        <v>4744.6769521061669</v>
      </c>
      <c r="T1112" s="14">
        <v>4358.0009074135314</v>
      </c>
      <c r="U1112" s="14">
        <v>4002.8377275688954</v>
      </c>
      <c r="V1112" s="14">
        <v>3676.6192145559644</v>
      </c>
      <c r="W1112" s="12">
        <v>3376.9864703088838</v>
      </c>
      <c r="X1112" s="88">
        <f t="shared" si="122"/>
        <v>8.2928354559999988</v>
      </c>
      <c r="Y1112" s="88">
        <f t="shared" si="127"/>
        <v>7.6169958054228415</v>
      </c>
      <c r="Z1112" s="88">
        <f t="shared" si="128"/>
        <v>6.9962349316664358</v>
      </c>
      <c r="AA1112" s="88">
        <f t="shared" si="123"/>
        <v>6.4260640900211783</v>
      </c>
      <c r="AB1112" s="88">
        <f t="shared" si="124"/>
        <v>5.9023603541603489</v>
      </c>
      <c r="AC1112" s="88">
        <f t="shared" si="125"/>
        <v>5.4213368031082094</v>
      </c>
      <c r="AD1112" s="59">
        <f t="shared" si="126"/>
        <v>4.9795151378751425</v>
      </c>
    </row>
    <row r="1113" spans="1:30" x14ac:dyDescent="0.25">
      <c r="A1113" s="30" t="s">
        <v>1587</v>
      </c>
      <c r="B1113" s="47">
        <v>41125</v>
      </c>
      <c r="C1113" s="35">
        <v>4301351117</v>
      </c>
      <c r="D1113" s="34">
        <v>151</v>
      </c>
      <c r="E1113" s="32">
        <v>5634</v>
      </c>
      <c r="F1113" s="34" t="s">
        <v>18</v>
      </c>
      <c r="G1113" s="34" t="s">
        <v>32</v>
      </c>
      <c r="H1113" s="34">
        <v>40.0576399999999</v>
      </c>
      <c r="I1113" s="2">
        <v>-110.15935</v>
      </c>
      <c r="J1113" s="35">
        <v>5634</v>
      </c>
      <c r="K1113" s="34">
        <v>365</v>
      </c>
      <c r="L1113" s="34">
        <v>730</v>
      </c>
      <c r="M1113" s="34">
        <v>1095</v>
      </c>
      <c r="N1113" s="34">
        <v>1460</v>
      </c>
      <c r="O1113" s="34">
        <v>1825</v>
      </c>
      <c r="P1113" s="34">
        <v>2190</v>
      </c>
      <c r="Q1113" s="48">
        <v>2.3290384453705478E-4</v>
      </c>
      <c r="R1113" s="14">
        <v>5174.8469622296925</v>
      </c>
      <c r="S1113" s="14">
        <v>4753.1134331732119</v>
      </c>
      <c r="T1113" s="14">
        <v>4365.7498421706678</v>
      </c>
      <c r="U1113" s="14">
        <v>4009.9551488483562</v>
      </c>
      <c r="V1113" s="14">
        <v>3683.1565886927992</v>
      </c>
      <c r="W1113" s="12">
        <v>3382.9910692959193</v>
      </c>
      <c r="X1113" s="88">
        <f t="shared" si="122"/>
        <v>8.3075808959999993</v>
      </c>
      <c r="Y1113" s="88">
        <f t="shared" si="127"/>
        <v>7.6305395390740198</v>
      </c>
      <c r="Z1113" s="88">
        <f t="shared" si="128"/>
        <v>7.0086748942049599</v>
      </c>
      <c r="AA1113" s="88">
        <f t="shared" si="123"/>
        <v>6.4374902352737049</v>
      </c>
      <c r="AB1113" s="88">
        <f t="shared" si="124"/>
        <v>5.9128553050034505</v>
      </c>
      <c r="AC1113" s="88">
        <f t="shared" si="125"/>
        <v>5.430976448917435</v>
      </c>
      <c r="AD1113" s="59">
        <f t="shared" si="126"/>
        <v>4.9883691832838819</v>
      </c>
    </row>
    <row r="1114" spans="1:30" x14ac:dyDescent="0.25">
      <c r="A1114" s="30" t="s">
        <v>160</v>
      </c>
      <c r="B1114" s="47">
        <v>31070</v>
      </c>
      <c r="C1114" s="35">
        <v>4301331000</v>
      </c>
      <c r="D1114" s="34">
        <v>366</v>
      </c>
      <c r="E1114" s="32">
        <v>5655</v>
      </c>
      <c r="F1114" s="34" t="s">
        <v>18</v>
      </c>
      <c r="G1114" s="34" t="s">
        <v>32</v>
      </c>
      <c r="H1114" s="34">
        <v>40.330669999999898</v>
      </c>
      <c r="I1114" s="2">
        <v>-110.36557000000001</v>
      </c>
      <c r="J1114" s="35">
        <v>5655</v>
      </c>
      <c r="K1114" s="34">
        <v>365</v>
      </c>
      <c r="L1114" s="34">
        <v>730</v>
      </c>
      <c r="M1114" s="34">
        <v>1095</v>
      </c>
      <c r="N1114" s="34">
        <v>1460</v>
      </c>
      <c r="O1114" s="34">
        <v>1825</v>
      </c>
      <c r="P1114" s="34">
        <v>2190</v>
      </c>
      <c r="Q1114" s="48">
        <v>2.3290384453705478E-4</v>
      </c>
      <c r="R1114" s="14">
        <v>5194.1355291815607</v>
      </c>
      <c r="S1114" s="14">
        <v>4770.8300434140074</v>
      </c>
      <c r="T1114" s="14">
        <v>4382.0226051606542</v>
      </c>
      <c r="U1114" s="14">
        <v>4024.9017335352246</v>
      </c>
      <c r="V1114" s="14">
        <v>3696.8850743801527</v>
      </c>
      <c r="W1114" s="12">
        <v>3395.6007271686944</v>
      </c>
      <c r="X1114" s="88">
        <f t="shared" si="122"/>
        <v>8.338546319999999</v>
      </c>
      <c r="Y1114" s="88">
        <f t="shared" si="127"/>
        <v>7.658981379741495</v>
      </c>
      <c r="Z1114" s="88">
        <f t="shared" si="128"/>
        <v>7.0347988155358641</v>
      </c>
      <c r="AA1114" s="88">
        <f t="shared" si="123"/>
        <v>6.4614851403040117</v>
      </c>
      <c r="AB1114" s="88">
        <f t="shared" si="124"/>
        <v>5.9348947017739642</v>
      </c>
      <c r="AC1114" s="88">
        <f t="shared" si="125"/>
        <v>5.4512197051168076</v>
      </c>
      <c r="AD1114" s="88">
        <f t="shared" si="126"/>
        <v>5.0069626786422354</v>
      </c>
    </row>
    <row r="1115" spans="1:30" x14ac:dyDescent="0.25">
      <c r="A1115" s="30" t="s">
        <v>1045</v>
      </c>
      <c r="B1115" s="47">
        <v>40424</v>
      </c>
      <c r="C1115" s="35">
        <v>4304751049</v>
      </c>
      <c r="D1115" s="34">
        <v>357</v>
      </c>
      <c r="E1115" s="32">
        <v>5662</v>
      </c>
      <c r="F1115" s="34" t="s">
        <v>18</v>
      </c>
      <c r="G1115" s="34" t="s">
        <v>19</v>
      </c>
      <c r="H1115" s="34">
        <v>40.140520000000002</v>
      </c>
      <c r="I1115" s="2">
        <v>-109.86179</v>
      </c>
      <c r="J1115" s="35">
        <v>5662</v>
      </c>
      <c r="K1115" s="34">
        <v>365</v>
      </c>
      <c r="L1115" s="34">
        <v>730</v>
      </c>
      <c r="M1115" s="34">
        <v>1095</v>
      </c>
      <c r="N1115" s="34">
        <v>1460</v>
      </c>
      <c r="O1115" s="34">
        <v>1825</v>
      </c>
      <c r="P1115" s="34">
        <v>2190</v>
      </c>
      <c r="Q1115" s="48">
        <v>2.3290384453705478E-4</v>
      </c>
      <c r="R1115" s="14">
        <v>5200.5650514988492</v>
      </c>
      <c r="S1115" s="14">
        <v>4776.7355801609383</v>
      </c>
      <c r="T1115" s="14">
        <v>4387.4468594906493</v>
      </c>
      <c r="U1115" s="14">
        <v>4029.8839284308474</v>
      </c>
      <c r="V1115" s="14">
        <v>3701.4612362759367</v>
      </c>
      <c r="W1115" s="12">
        <v>3399.8039464596195</v>
      </c>
      <c r="X1115" s="88">
        <f t="shared" si="122"/>
        <v>8.3488681279999994</v>
      </c>
      <c r="Y1115" s="88">
        <f t="shared" si="127"/>
        <v>7.6684619932973188</v>
      </c>
      <c r="Z1115" s="88">
        <f t="shared" si="128"/>
        <v>7.04350678931283</v>
      </c>
      <c r="AA1115" s="88">
        <f t="shared" si="123"/>
        <v>6.4694834419807794</v>
      </c>
      <c r="AB1115" s="88">
        <f t="shared" si="124"/>
        <v>5.9422411673641351</v>
      </c>
      <c r="AC1115" s="88">
        <f t="shared" si="125"/>
        <v>5.4579674571832646</v>
      </c>
      <c r="AD1115" s="88">
        <f t="shared" si="126"/>
        <v>5.013160510428353</v>
      </c>
    </row>
    <row r="1116" spans="1:30" x14ac:dyDescent="0.25">
      <c r="A1116" s="30" t="s">
        <v>307</v>
      </c>
      <c r="B1116" s="47">
        <v>36160</v>
      </c>
      <c r="C1116" s="35">
        <v>4304733179</v>
      </c>
      <c r="D1116" s="34">
        <v>353</v>
      </c>
      <c r="E1116" s="32">
        <v>5672</v>
      </c>
      <c r="F1116" s="34" t="s">
        <v>18</v>
      </c>
      <c r="G1116" s="34" t="s">
        <v>19</v>
      </c>
      <c r="H1116" s="34">
        <v>40.401780000000002</v>
      </c>
      <c r="I1116" s="2">
        <v>-109.970609999999</v>
      </c>
      <c r="J1116" s="35">
        <v>5672</v>
      </c>
      <c r="K1116" s="34">
        <v>365</v>
      </c>
      <c r="L1116" s="34">
        <v>730</v>
      </c>
      <c r="M1116" s="34">
        <v>1095</v>
      </c>
      <c r="N1116" s="34">
        <v>1460</v>
      </c>
      <c r="O1116" s="34">
        <v>1825</v>
      </c>
      <c r="P1116" s="34">
        <v>2190</v>
      </c>
      <c r="Q1116" s="48">
        <v>2.3290384453705478E-4</v>
      </c>
      <c r="R1116" s="14">
        <v>5209.7500833806916</v>
      </c>
      <c r="S1116" s="14">
        <v>4785.1720612279832</v>
      </c>
      <c r="T1116" s="14">
        <v>4395.1957942477857</v>
      </c>
      <c r="U1116" s="14">
        <v>4037.0013497103082</v>
      </c>
      <c r="V1116" s="14">
        <v>3707.998610412772</v>
      </c>
      <c r="W1116" s="12">
        <v>3405.808545446655</v>
      </c>
      <c r="X1116" s="88">
        <f t="shared" si="122"/>
        <v>8.3636135679999999</v>
      </c>
      <c r="Y1116" s="88">
        <f t="shared" si="127"/>
        <v>7.682005726948498</v>
      </c>
      <c r="Z1116" s="88">
        <f t="shared" si="128"/>
        <v>7.055946751851355</v>
      </c>
      <c r="AA1116" s="88">
        <f t="shared" si="123"/>
        <v>6.4809095872333069</v>
      </c>
      <c r="AB1116" s="88">
        <f t="shared" si="124"/>
        <v>5.9527361182072367</v>
      </c>
      <c r="AC1116" s="88">
        <f t="shared" si="125"/>
        <v>5.4676071029924902</v>
      </c>
      <c r="AD1116" s="88">
        <f t="shared" si="126"/>
        <v>5.0220145558370923</v>
      </c>
    </row>
    <row r="1117" spans="1:30" x14ac:dyDescent="0.25">
      <c r="A1117" s="30" t="s">
        <v>854</v>
      </c>
      <c r="B1117" s="47">
        <v>40137</v>
      </c>
      <c r="C1117" s="35">
        <v>4304750532</v>
      </c>
      <c r="D1117" s="34">
        <v>355</v>
      </c>
      <c r="E1117" s="32">
        <v>5676</v>
      </c>
      <c r="F1117" s="34" t="s">
        <v>18</v>
      </c>
      <c r="G1117" s="34" t="s">
        <v>19</v>
      </c>
      <c r="H1117" s="34">
        <v>40.15146</v>
      </c>
      <c r="I1117" s="2">
        <v>-109.85704</v>
      </c>
      <c r="J1117" s="35">
        <v>5676</v>
      </c>
      <c r="K1117" s="34">
        <v>365</v>
      </c>
      <c r="L1117" s="34">
        <v>730</v>
      </c>
      <c r="M1117" s="34">
        <v>1095</v>
      </c>
      <c r="N1117" s="34">
        <v>1460</v>
      </c>
      <c r="O1117" s="34">
        <v>1825</v>
      </c>
      <c r="P1117" s="34">
        <v>2190</v>
      </c>
      <c r="Q1117" s="48">
        <v>2.3290384453705478E-4</v>
      </c>
      <c r="R1117" s="14">
        <v>5213.4240961334281</v>
      </c>
      <c r="S1117" s="14">
        <v>4788.546653654802</v>
      </c>
      <c r="T1117" s="14">
        <v>4398.2953681506406</v>
      </c>
      <c r="U1117" s="14">
        <v>4039.848318222093</v>
      </c>
      <c r="V1117" s="14">
        <v>3710.6135600675057</v>
      </c>
      <c r="W1117" s="12">
        <v>3408.2103850414696</v>
      </c>
      <c r="X1117" s="88">
        <f t="shared" si="122"/>
        <v>8.3695117440000004</v>
      </c>
      <c r="Y1117" s="88">
        <f t="shared" si="127"/>
        <v>7.6874232204089692</v>
      </c>
      <c r="Z1117" s="88">
        <f t="shared" si="128"/>
        <v>7.0609227368667664</v>
      </c>
      <c r="AA1117" s="88">
        <f t="shared" si="123"/>
        <v>6.4854800453343175</v>
      </c>
      <c r="AB1117" s="88">
        <f t="shared" si="124"/>
        <v>5.9569340985444779</v>
      </c>
      <c r="AC1117" s="88">
        <f t="shared" si="125"/>
        <v>5.4714629613161803</v>
      </c>
      <c r="AD1117" s="88">
        <f t="shared" si="126"/>
        <v>5.025556174000589</v>
      </c>
    </row>
    <row r="1118" spans="1:30" x14ac:dyDescent="0.25">
      <c r="A1118" s="30" t="s">
        <v>1429</v>
      </c>
      <c r="B1118" s="47">
        <v>40908</v>
      </c>
      <c r="C1118" s="35">
        <v>4304751581</v>
      </c>
      <c r="D1118" s="34">
        <v>329</v>
      </c>
      <c r="E1118" s="32">
        <v>5695</v>
      </c>
      <c r="F1118" s="34" t="s">
        <v>18</v>
      </c>
      <c r="G1118" s="34" t="s">
        <v>19</v>
      </c>
      <c r="H1118" s="34">
        <v>40.194769999999899</v>
      </c>
      <c r="I1118" s="2">
        <v>-109.83853000000001</v>
      </c>
      <c r="J1118" s="35">
        <v>5695</v>
      </c>
      <c r="K1118" s="34">
        <v>365</v>
      </c>
      <c r="L1118" s="34">
        <v>730</v>
      </c>
      <c r="M1118" s="34">
        <v>1095</v>
      </c>
      <c r="N1118" s="34">
        <v>1460</v>
      </c>
      <c r="O1118" s="34">
        <v>1825</v>
      </c>
      <c r="P1118" s="34">
        <v>2190</v>
      </c>
      <c r="Q1118" s="48">
        <v>2.3290384453705478E-4</v>
      </c>
      <c r="R1118" s="14">
        <v>5230.8756567089276</v>
      </c>
      <c r="S1118" s="14">
        <v>4804.5759676821872</v>
      </c>
      <c r="T1118" s="14">
        <v>4413.0183441891995</v>
      </c>
      <c r="U1118" s="14">
        <v>4053.3714186530688</v>
      </c>
      <c r="V1118" s="14">
        <v>3723.034570927492</v>
      </c>
      <c r="W1118" s="12">
        <v>3419.6191231168373</v>
      </c>
      <c r="X1118" s="88">
        <f t="shared" si="122"/>
        <v>8.397528079999999</v>
      </c>
      <c r="Y1118" s="88">
        <f t="shared" si="127"/>
        <v>7.7131563143462083</v>
      </c>
      <c r="Z1118" s="88">
        <f t="shared" si="128"/>
        <v>7.0845586656899631</v>
      </c>
      <c r="AA1118" s="88">
        <f t="shared" si="123"/>
        <v>6.507189721314119</v>
      </c>
      <c r="AB1118" s="88">
        <f t="shared" si="124"/>
        <v>5.9768745051463705</v>
      </c>
      <c r="AC1118" s="88">
        <f t="shared" si="125"/>
        <v>5.4897782883537074</v>
      </c>
      <c r="AD1118" s="88">
        <f t="shared" si="126"/>
        <v>5.0423788602771937</v>
      </c>
    </row>
    <row r="1119" spans="1:30" x14ac:dyDescent="0.25">
      <c r="A1119" s="30" t="s">
        <v>1112</v>
      </c>
      <c r="B1119" s="47">
        <v>40497</v>
      </c>
      <c r="C1119" s="35">
        <v>4301350212</v>
      </c>
      <c r="D1119" s="34">
        <v>362</v>
      </c>
      <c r="E1119" s="32">
        <v>5755</v>
      </c>
      <c r="F1119" s="34" t="s">
        <v>18</v>
      </c>
      <c r="G1119" s="34" t="s">
        <v>32</v>
      </c>
      <c r="H1119" s="34">
        <v>40.061329999999899</v>
      </c>
      <c r="I1119" s="2">
        <v>-110.07874</v>
      </c>
      <c r="J1119" s="35">
        <v>5755</v>
      </c>
      <c r="K1119" s="34">
        <v>365</v>
      </c>
      <c r="L1119" s="34">
        <v>730</v>
      </c>
      <c r="M1119" s="34">
        <v>1095</v>
      </c>
      <c r="N1119" s="34">
        <v>1460</v>
      </c>
      <c r="O1119" s="34">
        <v>1825</v>
      </c>
      <c r="P1119" s="34">
        <v>2190</v>
      </c>
      <c r="Q1119" s="48">
        <v>2.3290384453705478E-4</v>
      </c>
      <c r="R1119" s="14">
        <v>5285.9858479999784</v>
      </c>
      <c r="S1119" s="14">
        <v>4855.1948540844578</v>
      </c>
      <c r="T1119" s="14">
        <v>4459.5119527320185</v>
      </c>
      <c r="U1119" s="14">
        <v>4096.0759463298355</v>
      </c>
      <c r="V1119" s="14">
        <v>3762.2588157485015</v>
      </c>
      <c r="W1119" s="12">
        <v>3455.6467170390515</v>
      </c>
      <c r="X1119" s="88">
        <f t="shared" si="122"/>
        <v>8.4860007199999998</v>
      </c>
      <c r="Y1119" s="88">
        <f t="shared" si="127"/>
        <v>7.7944187162532801</v>
      </c>
      <c r="Z1119" s="88">
        <f t="shared" si="128"/>
        <v>7.1591984409211129</v>
      </c>
      <c r="AA1119" s="88">
        <f t="shared" si="123"/>
        <v>6.5757465928292813</v>
      </c>
      <c r="AB1119" s="88">
        <f t="shared" si="124"/>
        <v>6.039844210204981</v>
      </c>
      <c r="AC1119" s="88">
        <f t="shared" si="125"/>
        <v>5.5476161632090584</v>
      </c>
      <c r="AD1119" s="88">
        <f t="shared" si="126"/>
        <v>5.0955031327296307</v>
      </c>
    </row>
    <row r="1120" spans="1:30" x14ac:dyDescent="0.25">
      <c r="A1120" s="30" t="s">
        <v>1420</v>
      </c>
      <c r="B1120" s="47">
        <v>40893</v>
      </c>
      <c r="C1120" s="35">
        <v>4301350640</v>
      </c>
      <c r="D1120" s="34">
        <v>365</v>
      </c>
      <c r="E1120" s="32">
        <v>5775</v>
      </c>
      <c r="F1120" s="34" t="s">
        <v>18</v>
      </c>
      <c r="G1120" s="34" t="s">
        <v>32</v>
      </c>
      <c r="H1120" s="34">
        <v>40.036479999999898</v>
      </c>
      <c r="I1120" s="2">
        <v>-110.103489999999</v>
      </c>
      <c r="J1120" s="35">
        <v>5775</v>
      </c>
      <c r="K1120" s="34">
        <v>365</v>
      </c>
      <c r="L1120" s="34">
        <v>730</v>
      </c>
      <c r="M1120" s="34">
        <v>1095</v>
      </c>
      <c r="N1120" s="34">
        <v>1460</v>
      </c>
      <c r="O1120" s="34">
        <v>1825</v>
      </c>
      <c r="P1120" s="34">
        <v>2190</v>
      </c>
      <c r="Q1120" s="48">
        <v>2.3290384453705478E-4</v>
      </c>
      <c r="R1120" s="14">
        <v>5304.3559117636623</v>
      </c>
      <c r="S1120" s="14">
        <v>4872.0678162185486</v>
      </c>
      <c r="T1120" s="14">
        <v>4475.0098222462912</v>
      </c>
      <c r="U1120" s="14">
        <v>4110.3107888887571</v>
      </c>
      <c r="V1120" s="14">
        <v>3775.3335640221717</v>
      </c>
      <c r="W1120" s="12">
        <v>3467.6559150131229</v>
      </c>
      <c r="X1120" s="88">
        <f t="shared" si="122"/>
        <v>8.5154915999999989</v>
      </c>
      <c r="Y1120" s="88">
        <f t="shared" si="127"/>
        <v>7.8215061835556376</v>
      </c>
      <c r="Z1120" s="88">
        <f t="shared" si="128"/>
        <v>7.1840783659981629</v>
      </c>
      <c r="AA1120" s="88">
        <f t="shared" si="123"/>
        <v>6.5985988833343345</v>
      </c>
      <c r="AB1120" s="88">
        <f t="shared" si="124"/>
        <v>6.0608341118911833</v>
      </c>
      <c r="AC1120" s="88">
        <f t="shared" si="125"/>
        <v>5.5668954548275087</v>
      </c>
      <c r="AD1120" s="88">
        <f t="shared" si="126"/>
        <v>5.1132112235471103</v>
      </c>
    </row>
    <row r="1121" spans="1:30" x14ac:dyDescent="0.25">
      <c r="A1121" s="30" t="s">
        <v>226</v>
      </c>
      <c r="B1121" s="47">
        <v>33207</v>
      </c>
      <c r="C1121" s="35">
        <v>4304731895</v>
      </c>
      <c r="D1121" s="34">
        <v>366</v>
      </c>
      <c r="E1121" s="32">
        <v>5789</v>
      </c>
      <c r="F1121" s="34" t="s">
        <v>18</v>
      </c>
      <c r="G1121" s="34" t="s">
        <v>19</v>
      </c>
      <c r="H1121" s="34">
        <v>40.36327</v>
      </c>
      <c r="I1121" s="2">
        <v>-109.92419</v>
      </c>
      <c r="J1121" s="35">
        <v>5789</v>
      </c>
      <c r="K1121" s="34">
        <v>365</v>
      </c>
      <c r="L1121" s="34">
        <v>730</v>
      </c>
      <c r="M1121" s="34">
        <v>1095</v>
      </c>
      <c r="N1121" s="34">
        <v>1460</v>
      </c>
      <c r="O1121" s="34">
        <v>1825</v>
      </c>
      <c r="P1121" s="34">
        <v>2190</v>
      </c>
      <c r="Q1121" s="48">
        <v>2.3290384453705478E-4</v>
      </c>
      <c r="R1121" s="14">
        <v>5317.2149563982412</v>
      </c>
      <c r="S1121" s="14">
        <v>4883.8788897124114</v>
      </c>
      <c r="T1121" s="14">
        <v>4485.8583309062824</v>
      </c>
      <c r="U1121" s="14">
        <v>4120.2751786800027</v>
      </c>
      <c r="V1121" s="14">
        <v>3784.4858878137406</v>
      </c>
      <c r="W1121" s="12">
        <v>3476.062353594973</v>
      </c>
      <c r="X1121" s="88">
        <f t="shared" si="122"/>
        <v>8.5361352159999999</v>
      </c>
      <c r="Y1121" s="88">
        <f t="shared" si="127"/>
        <v>7.840467410667288</v>
      </c>
      <c r="Z1121" s="88">
        <f t="shared" si="128"/>
        <v>7.2014943135520975</v>
      </c>
      <c r="AA1121" s="88">
        <f t="shared" si="123"/>
        <v>6.6145954866878727</v>
      </c>
      <c r="AB1121" s="88">
        <f t="shared" si="124"/>
        <v>6.075527043071526</v>
      </c>
      <c r="AC1121" s="88">
        <f t="shared" si="125"/>
        <v>5.5803909589604244</v>
      </c>
      <c r="AD1121" s="88">
        <f t="shared" si="126"/>
        <v>5.1256068871193454</v>
      </c>
    </row>
    <row r="1122" spans="1:30" x14ac:dyDescent="0.25">
      <c r="A1122" s="30" t="s">
        <v>339</v>
      </c>
      <c r="B1122" s="47">
        <v>37193</v>
      </c>
      <c r="C1122" s="35">
        <v>4301331327</v>
      </c>
      <c r="D1122" s="34">
        <v>366</v>
      </c>
      <c r="E1122" s="32">
        <v>5790</v>
      </c>
      <c r="F1122" s="34" t="s">
        <v>18</v>
      </c>
      <c r="G1122" s="34" t="s">
        <v>32</v>
      </c>
      <c r="H1122" s="34">
        <v>40.231380000000001</v>
      </c>
      <c r="I1122" s="2">
        <v>-110.49694</v>
      </c>
      <c r="J1122" s="35">
        <v>5790</v>
      </c>
      <c r="K1122" s="34">
        <v>365</v>
      </c>
      <c r="L1122" s="34">
        <v>730</v>
      </c>
      <c r="M1122" s="34">
        <v>1095</v>
      </c>
      <c r="N1122" s="34">
        <v>1460</v>
      </c>
      <c r="O1122" s="34">
        <v>1825</v>
      </c>
      <c r="P1122" s="34">
        <v>2190</v>
      </c>
      <c r="Q1122" s="48">
        <v>2.3290384453705478E-4</v>
      </c>
      <c r="R1122" s="14">
        <v>5318.1334595864255</v>
      </c>
      <c r="S1122" s="14">
        <v>4884.722537819116</v>
      </c>
      <c r="T1122" s="14">
        <v>4486.6332243819961</v>
      </c>
      <c r="U1122" s="14">
        <v>4120.986920807949</v>
      </c>
      <c r="V1122" s="14">
        <v>3785.1396252274239</v>
      </c>
      <c r="W1122" s="12">
        <v>3476.6628134936764</v>
      </c>
      <c r="X1122" s="88">
        <f t="shared" si="122"/>
        <v>8.5376097600000005</v>
      </c>
      <c r="Y1122" s="88">
        <f t="shared" si="127"/>
        <v>7.8418217840324056</v>
      </c>
      <c r="Z1122" s="88">
        <f t="shared" si="128"/>
        <v>7.2027383098059508</v>
      </c>
      <c r="AA1122" s="88">
        <f t="shared" si="123"/>
        <v>6.6157381012131262</v>
      </c>
      <c r="AB1122" s="88">
        <f t="shared" si="124"/>
        <v>6.0765765381558365</v>
      </c>
      <c r="AC1122" s="88">
        <f t="shared" si="125"/>
        <v>5.5813549235413467</v>
      </c>
      <c r="AD1122" s="88">
        <f t="shared" si="126"/>
        <v>5.1264922916602194</v>
      </c>
    </row>
    <row r="1123" spans="1:30" x14ac:dyDescent="0.25">
      <c r="A1123" s="30" t="s">
        <v>562</v>
      </c>
      <c r="B1123" s="47">
        <v>39254</v>
      </c>
      <c r="C1123" s="35">
        <v>4301333467</v>
      </c>
      <c r="D1123" s="34">
        <v>366</v>
      </c>
      <c r="E1123" s="32">
        <v>5791</v>
      </c>
      <c r="F1123" s="34" t="s">
        <v>18</v>
      </c>
      <c r="G1123" s="34" t="s">
        <v>32</v>
      </c>
      <c r="H1123" s="34">
        <v>40.276809999999898</v>
      </c>
      <c r="I1123" s="2">
        <v>-110.40101</v>
      </c>
      <c r="J1123" s="35">
        <v>5791</v>
      </c>
      <c r="K1123" s="34">
        <v>365</v>
      </c>
      <c r="L1123" s="34">
        <v>730</v>
      </c>
      <c r="M1123" s="34">
        <v>1095</v>
      </c>
      <c r="N1123" s="34">
        <v>1460</v>
      </c>
      <c r="O1123" s="34">
        <v>1825</v>
      </c>
      <c r="P1123" s="34">
        <v>2190</v>
      </c>
      <c r="Q1123" s="48">
        <v>2.3290384453705478E-4</v>
      </c>
      <c r="R1123" s="14">
        <v>5319.0519627746098</v>
      </c>
      <c r="S1123" s="14">
        <v>4885.5661859258207</v>
      </c>
      <c r="T1123" s="14">
        <v>4487.4081178577098</v>
      </c>
      <c r="U1123" s="14">
        <v>4121.6986629358953</v>
      </c>
      <c r="V1123" s="14">
        <v>3785.7933626411077</v>
      </c>
      <c r="W1123" s="12">
        <v>3477.2632733923801</v>
      </c>
      <c r="X1123" s="88">
        <f t="shared" si="122"/>
        <v>8.5390843039999993</v>
      </c>
      <c r="Y1123" s="88">
        <f t="shared" si="127"/>
        <v>7.8431761573975241</v>
      </c>
      <c r="Z1123" s="88">
        <f t="shared" si="128"/>
        <v>7.2039823060598032</v>
      </c>
      <c r="AA1123" s="88">
        <f t="shared" si="123"/>
        <v>6.6168807157383789</v>
      </c>
      <c r="AB1123" s="88">
        <f t="shared" si="124"/>
        <v>6.0776260332401462</v>
      </c>
      <c r="AC1123" s="88">
        <f t="shared" si="125"/>
        <v>5.582318888122269</v>
      </c>
      <c r="AD1123" s="88">
        <f t="shared" si="126"/>
        <v>5.1273776962010933</v>
      </c>
    </row>
    <row r="1124" spans="1:30" x14ac:dyDescent="0.25">
      <c r="A1124" s="30" t="s">
        <v>1307</v>
      </c>
      <c r="B1124" s="47">
        <v>40716</v>
      </c>
      <c r="C1124" s="35">
        <v>4301350448</v>
      </c>
      <c r="D1124" s="34">
        <v>331</v>
      </c>
      <c r="E1124" s="32">
        <v>5794</v>
      </c>
      <c r="F1124" s="34" t="s">
        <v>18</v>
      </c>
      <c r="G1124" s="34" t="s">
        <v>32</v>
      </c>
      <c r="H1124" s="34">
        <v>40.129159999999899</v>
      </c>
      <c r="I1124" s="2">
        <v>-110.13566</v>
      </c>
      <c r="J1124" s="35">
        <v>5794</v>
      </c>
      <c r="K1124" s="34">
        <v>365</v>
      </c>
      <c r="L1124" s="34">
        <v>730</v>
      </c>
      <c r="M1124" s="34">
        <v>1095</v>
      </c>
      <c r="N1124" s="34">
        <v>1460</v>
      </c>
      <c r="O1124" s="34">
        <v>1825</v>
      </c>
      <c r="P1124" s="34">
        <v>2190</v>
      </c>
      <c r="Q1124" s="48">
        <v>2.3290384453705478E-4</v>
      </c>
      <c r="R1124" s="14">
        <v>5321.8074723391619</v>
      </c>
      <c r="S1124" s="14">
        <v>4888.0971302459338</v>
      </c>
      <c r="T1124" s="14">
        <v>4489.732798284851</v>
      </c>
      <c r="U1124" s="14">
        <v>4123.8338893197333</v>
      </c>
      <c r="V1124" s="14">
        <v>3787.7545748821581</v>
      </c>
      <c r="W1124" s="12">
        <v>3479.064653088491</v>
      </c>
      <c r="X1124" s="88">
        <f t="shared" si="122"/>
        <v>8.5435079359999992</v>
      </c>
      <c r="Y1124" s="88">
        <f t="shared" si="127"/>
        <v>7.8472392774928768</v>
      </c>
      <c r="Z1124" s="88">
        <f t="shared" si="128"/>
        <v>7.2077142948213604</v>
      </c>
      <c r="AA1124" s="88">
        <f t="shared" si="123"/>
        <v>6.6203085593141369</v>
      </c>
      <c r="AB1124" s="88">
        <f t="shared" si="124"/>
        <v>6.0807745184930768</v>
      </c>
      <c r="AC1124" s="88">
        <f t="shared" si="125"/>
        <v>5.5852107818650367</v>
      </c>
      <c r="AD1124" s="88">
        <f t="shared" si="126"/>
        <v>5.130033909823716</v>
      </c>
    </row>
    <row r="1125" spans="1:30" x14ac:dyDescent="0.25">
      <c r="A1125" s="30" t="s">
        <v>25</v>
      </c>
      <c r="B1125" s="47">
        <v>18065</v>
      </c>
      <c r="C1125" s="35">
        <v>4304715401</v>
      </c>
      <c r="D1125" s="34">
        <v>357</v>
      </c>
      <c r="E1125" s="32">
        <v>5798</v>
      </c>
      <c r="F1125" s="34" t="s">
        <v>18</v>
      </c>
      <c r="G1125" s="34" t="s">
        <v>19</v>
      </c>
      <c r="H1125" s="34">
        <v>40.366230000000002</v>
      </c>
      <c r="I1125" s="2">
        <v>-109.42334</v>
      </c>
      <c r="J1125" s="35">
        <v>5798</v>
      </c>
      <c r="K1125" s="34">
        <v>365</v>
      </c>
      <c r="L1125" s="34">
        <v>730</v>
      </c>
      <c r="M1125" s="34">
        <v>1095</v>
      </c>
      <c r="N1125" s="34">
        <v>1460</v>
      </c>
      <c r="O1125" s="34">
        <v>1825</v>
      </c>
      <c r="P1125" s="34">
        <v>2190</v>
      </c>
      <c r="Q1125" s="48">
        <v>2.3290384453705478E-4</v>
      </c>
      <c r="R1125" s="14">
        <v>5325.4814850918983</v>
      </c>
      <c r="S1125" s="14">
        <v>4891.4717226727516</v>
      </c>
      <c r="T1125" s="14">
        <v>4492.832372187705</v>
      </c>
      <c r="U1125" s="14">
        <v>4126.6808578315176</v>
      </c>
      <c r="V1125" s="14">
        <v>3790.3695245368917</v>
      </c>
      <c r="W1125" s="12">
        <v>3481.4664926833052</v>
      </c>
      <c r="X1125" s="88">
        <f t="shared" si="122"/>
        <v>8.5494061119999998</v>
      </c>
      <c r="Y1125" s="88">
        <f t="shared" si="127"/>
        <v>7.8526567709533479</v>
      </c>
      <c r="Z1125" s="88">
        <f t="shared" si="128"/>
        <v>7.21269027983677</v>
      </c>
      <c r="AA1125" s="88">
        <f t="shared" si="123"/>
        <v>6.6248790174151466</v>
      </c>
      <c r="AB1125" s="88">
        <f t="shared" si="124"/>
        <v>6.0849724988303171</v>
      </c>
      <c r="AC1125" s="88">
        <f t="shared" si="125"/>
        <v>5.5890666401887259</v>
      </c>
      <c r="AD1125" s="88">
        <f t="shared" si="126"/>
        <v>5.1335755279872117</v>
      </c>
    </row>
    <row r="1126" spans="1:30" x14ac:dyDescent="0.25">
      <c r="A1126" s="30" t="s">
        <v>1293</v>
      </c>
      <c r="B1126" s="47">
        <v>40702</v>
      </c>
      <c r="C1126" s="35">
        <v>4304751130</v>
      </c>
      <c r="D1126" s="34">
        <v>366</v>
      </c>
      <c r="E1126" s="32">
        <v>5813</v>
      </c>
      <c r="F1126" s="34" t="s">
        <v>18</v>
      </c>
      <c r="G1126" s="34" t="s">
        <v>19</v>
      </c>
      <c r="H1126" s="34">
        <v>40.117730000000002</v>
      </c>
      <c r="I1126" s="2">
        <v>-109.79862</v>
      </c>
      <c r="J1126" s="35">
        <v>5813</v>
      </c>
      <c r="K1126" s="34">
        <v>365</v>
      </c>
      <c r="L1126" s="34">
        <v>730</v>
      </c>
      <c r="M1126" s="34">
        <v>1095</v>
      </c>
      <c r="N1126" s="34">
        <v>1460</v>
      </c>
      <c r="O1126" s="34">
        <v>1825</v>
      </c>
      <c r="P1126" s="34">
        <v>2190</v>
      </c>
      <c r="Q1126" s="48">
        <v>2.3290384453705478E-4</v>
      </c>
      <c r="R1126" s="14">
        <v>5339.2590329146615</v>
      </c>
      <c r="S1126" s="14">
        <v>4904.12644427332</v>
      </c>
      <c r="T1126" s="14">
        <v>4504.45577432341</v>
      </c>
      <c r="U1126" s="14">
        <v>4137.3569897507095</v>
      </c>
      <c r="V1126" s="14">
        <v>3800.1755857421444</v>
      </c>
      <c r="W1126" s="12">
        <v>3490.4733911638587</v>
      </c>
      <c r="X1126" s="88">
        <f t="shared" si="122"/>
        <v>8.5715242719999996</v>
      </c>
      <c r="Y1126" s="88">
        <f t="shared" si="127"/>
        <v>7.8729723714301159</v>
      </c>
      <c r="Z1126" s="88">
        <f t="shared" si="128"/>
        <v>7.2313502236445579</v>
      </c>
      <c r="AA1126" s="88">
        <f t="shared" si="123"/>
        <v>6.6420182352939383</v>
      </c>
      <c r="AB1126" s="88">
        <f t="shared" si="124"/>
        <v>6.1007149250949704</v>
      </c>
      <c r="AC1126" s="88">
        <f t="shared" si="125"/>
        <v>5.6035261089025648</v>
      </c>
      <c r="AD1126" s="88">
        <f t="shared" si="126"/>
        <v>5.1468565961003208</v>
      </c>
    </row>
    <row r="1127" spans="1:30" x14ac:dyDescent="0.25">
      <c r="A1127" s="30" t="s">
        <v>1597</v>
      </c>
      <c r="B1127" s="47">
        <v>41135</v>
      </c>
      <c r="C1127" s="35">
        <v>4301351114</v>
      </c>
      <c r="D1127" s="34">
        <v>146</v>
      </c>
      <c r="E1127" s="32">
        <v>5814</v>
      </c>
      <c r="F1127" s="34" t="s">
        <v>18</v>
      </c>
      <c r="G1127" s="34" t="s">
        <v>32</v>
      </c>
      <c r="H1127" s="34">
        <v>40.06176</v>
      </c>
      <c r="I1127" s="2">
        <v>-110.1551</v>
      </c>
      <c r="J1127" s="35">
        <v>5814</v>
      </c>
      <c r="K1127" s="34">
        <v>365</v>
      </c>
      <c r="L1127" s="34">
        <v>730</v>
      </c>
      <c r="M1127" s="34">
        <v>1095</v>
      </c>
      <c r="N1127" s="34">
        <v>1460</v>
      </c>
      <c r="O1127" s="34">
        <v>1825</v>
      </c>
      <c r="P1127" s="34">
        <v>2190</v>
      </c>
      <c r="Q1127" s="48">
        <v>2.3290384453705478E-4</v>
      </c>
      <c r="R1127" s="14">
        <v>5340.1775361028458</v>
      </c>
      <c r="S1127" s="14">
        <v>4904.9700923800237</v>
      </c>
      <c r="T1127" s="14">
        <v>4505.2306677991237</v>
      </c>
      <c r="U1127" s="14">
        <v>4138.0687318786549</v>
      </c>
      <c r="V1127" s="14">
        <v>3800.8293231558278</v>
      </c>
      <c r="W1127" s="12">
        <v>3491.0738510625624</v>
      </c>
      <c r="X1127" s="88">
        <f t="shared" si="122"/>
        <v>8.5729988160000001</v>
      </c>
      <c r="Y1127" s="88">
        <f t="shared" si="127"/>
        <v>7.8743267447952343</v>
      </c>
      <c r="Z1127" s="88">
        <f t="shared" si="128"/>
        <v>7.2325942198984094</v>
      </c>
      <c r="AA1127" s="88">
        <f t="shared" si="123"/>
        <v>6.643160849819191</v>
      </c>
      <c r="AB1127" s="88">
        <f t="shared" si="124"/>
        <v>6.1017644201792791</v>
      </c>
      <c r="AC1127" s="88">
        <f t="shared" si="125"/>
        <v>5.604490073483487</v>
      </c>
      <c r="AD1127" s="88">
        <f t="shared" si="126"/>
        <v>5.1477420006411947</v>
      </c>
    </row>
    <row r="1128" spans="1:30" x14ac:dyDescent="0.25">
      <c r="A1128" s="30" t="s">
        <v>183</v>
      </c>
      <c r="B1128" s="47">
        <v>31370</v>
      </c>
      <c r="C1128" s="35">
        <v>4301331118</v>
      </c>
      <c r="D1128" s="34">
        <v>247</v>
      </c>
      <c r="E1128" s="32">
        <v>5827</v>
      </c>
      <c r="F1128" s="34" t="s">
        <v>18</v>
      </c>
      <c r="G1128" s="34" t="s">
        <v>32</v>
      </c>
      <c r="H1128" s="34">
        <v>40.29139</v>
      </c>
      <c r="I1128" s="2">
        <v>-110.40473</v>
      </c>
      <c r="J1128" s="35">
        <v>5827</v>
      </c>
      <c r="K1128" s="34">
        <v>365</v>
      </c>
      <c r="L1128" s="34">
        <v>730</v>
      </c>
      <c r="M1128" s="34">
        <v>1095</v>
      </c>
      <c r="N1128" s="34">
        <v>1460</v>
      </c>
      <c r="O1128" s="34">
        <v>1825</v>
      </c>
      <c r="P1128" s="34">
        <v>2190</v>
      </c>
      <c r="Q1128" s="48">
        <v>2.3290384453705478E-4</v>
      </c>
      <c r="R1128" s="14">
        <v>5352.1180775492403</v>
      </c>
      <c r="S1128" s="14">
        <v>4915.9375177671827</v>
      </c>
      <c r="T1128" s="14">
        <v>4515.3042829834012</v>
      </c>
      <c r="U1128" s="14">
        <v>4147.3213795419542</v>
      </c>
      <c r="V1128" s="14">
        <v>3809.3279095337134</v>
      </c>
      <c r="W1128" s="12">
        <v>3498.8798297457088</v>
      </c>
      <c r="X1128" s="88">
        <f t="shared" si="122"/>
        <v>8.5921678880000005</v>
      </c>
      <c r="Y1128" s="88">
        <f t="shared" si="127"/>
        <v>7.8919335985417662</v>
      </c>
      <c r="Z1128" s="88">
        <f t="shared" si="128"/>
        <v>7.2487661711984925</v>
      </c>
      <c r="AA1128" s="88">
        <f t="shared" si="123"/>
        <v>6.6580148386474765</v>
      </c>
      <c r="AB1128" s="88">
        <f t="shared" si="124"/>
        <v>6.1154078562753114</v>
      </c>
      <c r="AC1128" s="88">
        <f t="shared" si="125"/>
        <v>5.6170216130354795</v>
      </c>
      <c r="AD1128" s="88">
        <f t="shared" si="126"/>
        <v>5.1592522596725559</v>
      </c>
    </row>
    <row r="1129" spans="1:30" x14ac:dyDescent="0.25">
      <c r="A1129" s="30" t="s">
        <v>1252</v>
      </c>
      <c r="B1129" s="47">
        <v>40649</v>
      </c>
      <c r="C1129" s="35">
        <v>4301350254</v>
      </c>
      <c r="D1129" s="34">
        <v>356</v>
      </c>
      <c r="E1129" s="32">
        <v>5827</v>
      </c>
      <c r="F1129" s="34" t="s">
        <v>18</v>
      </c>
      <c r="G1129" s="34" t="s">
        <v>32</v>
      </c>
      <c r="H1129" s="34">
        <v>40.054900000000004</v>
      </c>
      <c r="I1129" s="2">
        <v>-110.07426</v>
      </c>
      <c r="J1129" s="35">
        <v>5827</v>
      </c>
      <c r="K1129" s="34">
        <v>365</v>
      </c>
      <c r="L1129" s="34">
        <v>730</v>
      </c>
      <c r="M1129" s="34">
        <v>1095</v>
      </c>
      <c r="N1129" s="34">
        <v>1460</v>
      </c>
      <c r="O1129" s="34">
        <v>1825</v>
      </c>
      <c r="P1129" s="34">
        <v>2190</v>
      </c>
      <c r="Q1129" s="48">
        <v>2.3290384453705478E-4</v>
      </c>
      <c r="R1129" s="14">
        <v>5352.1180775492403</v>
      </c>
      <c r="S1129" s="14">
        <v>4915.9375177671827</v>
      </c>
      <c r="T1129" s="14">
        <v>4515.3042829834012</v>
      </c>
      <c r="U1129" s="14">
        <v>4147.3213795419542</v>
      </c>
      <c r="V1129" s="14">
        <v>3809.3279095337134</v>
      </c>
      <c r="W1129" s="12">
        <v>3498.8798297457088</v>
      </c>
      <c r="X1129" s="88">
        <f t="shared" si="122"/>
        <v>8.5921678880000005</v>
      </c>
      <c r="Y1129" s="88">
        <f t="shared" si="127"/>
        <v>7.8919335985417662</v>
      </c>
      <c r="Z1129" s="88">
        <f t="shared" si="128"/>
        <v>7.2487661711984925</v>
      </c>
      <c r="AA1129" s="88">
        <f t="shared" si="123"/>
        <v>6.6580148386474765</v>
      </c>
      <c r="AB1129" s="88">
        <f t="shared" si="124"/>
        <v>6.1154078562753114</v>
      </c>
      <c r="AC1129" s="88">
        <f t="shared" si="125"/>
        <v>5.6170216130354795</v>
      </c>
      <c r="AD1129" s="88">
        <f t="shared" si="126"/>
        <v>5.1592522596725559</v>
      </c>
    </row>
    <row r="1130" spans="1:30" x14ac:dyDescent="0.25">
      <c r="A1130" s="30" t="s">
        <v>1444</v>
      </c>
      <c r="B1130" s="47">
        <v>40926</v>
      </c>
      <c r="C1130" s="35">
        <v>4301350681</v>
      </c>
      <c r="D1130" s="34">
        <v>341</v>
      </c>
      <c r="E1130" s="32">
        <v>5828</v>
      </c>
      <c r="F1130" s="34" t="s">
        <v>18</v>
      </c>
      <c r="G1130" s="34" t="s">
        <v>32</v>
      </c>
      <c r="H1130" s="34">
        <v>40.050220000000003</v>
      </c>
      <c r="I1130" s="2">
        <v>-110.09358</v>
      </c>
      <c r="J1130" s="35">
        <v>5828</v>
      </c>
      <c r="K1130" s="34">
        <v>365</v>
      </c>
      <c r="L1130" s="34">
        <v>730</v>
      </c>
      <c r="M1130" s="34">
        <v>1095</v>
      </c>
      <c r="N1130" s="34">
        <v>1460</v>
      </c>
      <c r="O1130" s="34">
        <v>1825</v>
      </c>
      <c r="P1130" s="34">
        <v>2190</v>
      </c>
      <c r="Q1130" s="48">
        <v>2.3290384453705478E-4</v>
      </c>
      <c r="R1130" s="14">
        <v>5353.0365807374246</v>
      </c>
      <c r="S1130" s="14">
        <v>4916.7811658738874</v>
      </c>
      <c r="T1130" s="14">
        <v>4516.0791764591149</v>
      </c>
      <c r="U1130" s="14">
        <v>4148.0331216699005</v>
      </c>
      <c r="V1130" s="14">
        <v>3809.9816469473967</v>
      </c>
      <c r="W1130" s="12">
        <v>3499.4802896444121</v>
      </c>
      <c r="X1130" s="88">
        <f t="shared" si="122"/>
        <v>8.5936424319999993</v>
      </c>
      <c r="Y1130" s="88">
        <f t="shared" si="127"/>
        <v>7.8932879719068847</v>
      </c>
      <c r="Z1130" s="88">
        <f t="shared" si="128"/>
        <v>7.2500101674523449</v>
      </c>
      <c r="AA1130" s="88">
        <f t="shared" si="123"/>
        <v>6.6591574531727291</v>
      </c>
      <c r="AB1130" s="88">
        <f t="shared" si="124"/>
        <v>6.1164573513596219</v>
      </c>
      <c r="AC1130" s="88">
        <f t="shared" si="125"/>
        <v>5.6179855776164018</v>
      </c>
      <c r="AD1130" s="88">
        <f t="shared" si="126"/>
        <v>5.1601376642134298</v>
      </c>
    </row>
    <row r="1131" spans="1:30" x14ac:dyDescent="0.25">
      <c r="A1131" s="30" t="s">
        <v>1108</v>
      </c>
      <c r="B1131" s="47">
        <v>40493</v>
      </c>
      <c r="C1131" s="35">
        <v>4301350188</v>
      </c>
      <c r="D1131" s="34">
        <v>364</v>
      </c>
      <c r="E1131" s="32">
        <v>5834</v>
      </c>
      <c r="F1131" s="34" t="s">
        <v>18</v>
      </c>
      <c r="G1131" s="34" t="s">
        <v>32</v>
      </c>
      <c r="H1131" s="34">
        <v>40.087330000000001</v>
      </c>
      <c r="I1131" s="2">
        <v>-110.06971</v>
      </c>
      <c r="J1131" s="35">
        <v>5834</v>
      </c>
      <c r="K1131" s="34">
        <v>365</v>
      </c>
      <c r="L1131" s="34">
        <v>730</v>
      </c>
      <c r="M1131" s="34">
        <v>1095</v>
      </c>
      <c r="N1131" s="34">
        <v>1460</v>
      </c>
      <c r="O1131" s="34">
        <v>1825</v>
      </c>
      <c r="P1131" s="34">
        <v>2190</v>
      </c>
      <c r="Q1131" s="48">
        <v>2.3290384453705478E-4</v>
      </c>
      <c r="R1131" s="14">
        <v>5358.5475998665297</v>
      </c>
      <c r="S1131" s="14">
        <v>4921.8430545141146</v>
      </c>
      <c r="T1131" s="14">
        <v>4520.7285373133964</v>
      </c>
      <c r="U1131" s="14">
        <v>4152.3035744375775</v>
      </c>
      <c r="V1131" s="14">
        <v>3813.9040714294979</v>
      </c>
      <c r="W1131" s="12">
        <v>3503.0830490366338</v>
      </c>
      <c r="X1131" s="88">
        <f t="shared" si="122"/>
        <v>8.6024896959999992</v>
      </c>
      <c r="Y1131" s="88">
        <f t="shared" si="127"/>
        <v>7.9014142120975919</v>
      </c>
      <c r="Z1131" s="88">
        <f t="shared" si="128"/>
        <v>7.2574741449754603</v>
      </c>
      <c r="AA1131" s="88">
        <f t="shared" si="123"/>
        <v>6.6660131403242442</v>
      </c>
      <c r="AB1131" s="88">
        <f t="shared" si="124"/>
        <v>6.1227543218654832</v>
      </c>
      <c r="AC1131" s="88">
        <f t="shared" si="125"/>
        <v>5.6237693651019374</v>
      </c>
      <c r="AD1131" s="88">
        <f t="shared" si="126"/>
        <v>5.1654500914586743</v>
      </c>
    </row>
    <row r="1132" spans="1:30" x14ac:dyDescent="0.25">
      <c r="A1132" s="30" t="s">
        <v>1451</v>
      </c>
      <c r="B1132" s="47">
        <v>40930</v>
      </c>
      <c r="C1132" s="35">
        <v>4301350731</v>
      </c>
      <c r="D1132" s="34">
        <v>158</v>
      </c>
      <c r="E1132" s="32">
        <v>5836</v>
      </c>
      <c r="F1132" s="34" t="s">
        <v>18</v>
      </c>
      <c r="G1132" s="34" t="s">
        <v>32</v>
      </c>
      <c r="H1132" s="34">
        <v>40.047199999999897</v>
      </c>
      <c r="I1132" s="2">
        <v>-110.173599999999</v>
      </c>
      <c r="J1132" s="35">
        <v>5836</v>
      </c>
      <c r="K1132" s="34">
        <v>365</v>
      </c>
      <c r="L1132" s="34">
        <v>730</v>
      </c>
      <c r="M1132" s="34">
        <v>1095</v>
      </c>
      <c r="N1132" s="34">
        <v>1460</v>
      </c>
      <c r="O1132" s="34">
        <v>1825</v>
      </c>
      <c r="P1132" s="34">
        <v>2190</v>
      </c>
      <c r="Q1132" s="48">
        <v>2.3290384453705478E-4</v>
      </c>
      <c r="R1132" s="14">
        <v>5360.3846062428975</v>
      </c>
      <c r="S1132" s="14">
        <v>4923.530350727523</v>
      </c>
      <c r="T1132" s="14">
        <v>4522.2783242648238</v>
      </c>
      <c r="U1132" s="14">
        <v>4153.7270586934692</v>
      </c>
      <c r="V1132" s="14">
        <v>3815.2115462568645</v>
      </c>
      <c r="W1132" s="12">
        <v>3504.2839688340409</v>
      </c>
      <c r="X1132" s="88">
        <f t="shared" si="122"/>
        <v>8.6054387840000004</v>
      </c>
      <c r="Y1132" s="88">
        <f t="shared" si="127"/>
        <v>7.904122958827827</v>
      </c>
      <c r="Z1132" s="88">
        <f t="shared" si="128"/>
        <v>7.2599621374831642</v>
      </c>
      <c r="AA1132" s="88">
        <f t="shared" si="123"/>
        <v>6.6682983693747504</v>
      </c>
      <c r="AB1132" s="88">
        <f t="shared" si="124"/>
        <v>6.1248533120341024</v>
      </c>
      <c r="AC1132" s="88">
        <f t="shared" si="125"/>
        <v>5.625697294263782</v>
      </c>
      <c r="AD1132" s="88">
        <f t="shared" si="126"/>
        <v>5.1672209005404222</v>
      </c>
    </row>
    <row r="1133" spans="1:30" x14ac:dyDescent="0.25">
      <c r="A1133" s="30" t="s">
        <v>92</v>
      </c>
      <c r="B1133" s="47">
        <v>27641</v>
      </c>
      <c r="C1133" s="35">
        <v>4304730215</v>
      </c>
      <c r="D1133" s="34">
        <v>366</v>
      </c>
      <c r="E1133" s="32">
        <v>5851</v>
      </c>
      <c r="F1133" s="34" t="s">
        <v>18</v>
      </c>
      <c r="G1133" s="34" t="s">
        <v>19</v>
      </c>
      <c r="H1133" s="34">
        <v>40.323450000000001</v>
      </c>
      <c r="I1133" s="2">
        <v>-109.902959999999</v>
      </c>
      <c r="J1133" s="35">
        <v>5851</v>
      </c>
      <c r="K1133" s="34">
        <v>365</v>
      </c>
      <c r="L1133" s="34">
        <v>730</v>
      </c>
      <c r="M1133" s="34">
        <v>1095</v>
      </c>
      <c r="N1133" s="34">
        <v>1460</v>
      </c>
      <c r="O1133" s="34">
        <v>1825</v>
      </c>
      <c r="P1133" s="34">
        <v>2190</v>
      </c>
      <c r="Q1133" s="48">
        <v>2.3290384453705478E-4</v>
      </c>
      <c r="R1133" s="14">
        <v>5374.1621540656606</v>
      </c>
      <c r="S1133" s="14">
        <v>4936.1850723280913</v>
      </c>
      <c r="T1133" s="14">
        <v>4533.9017264005279</v>
      </c>
      <c r="U1133" s="14">
        <v>4164.4031906126611</v>
      </c>
      <c r="V1133" s="14">
        <v>3825.0176074621172</v>
      </c>
      <c r="W1133" s="12">
        <v>3513.2908673145944</v>
      </c>
      <c r="X1133" s="88">
        <f t="shared" si="122"/>
        <v>8.6275569440000002</v>
      </c>
      <c r="Y1133" s="88">
        <f t="shared" si="127"/>
        <v>7.924438559304595</v>
      </c>
      <c r="Z1133" s="88">
        <f t="shared" si="128"/>
        <v>7.278622081290953</v>
      </c>
      <c r="AA1133" s="88">
        <f t="shared" si="123"/>
        <v>6.6854375872535394</v>
      </c>
      <c r="AB1133" s="88">
        <f t="shared" si="124"/>
        <v>6.1405957382987557</v>
      </c>
      <c r="AC1133" s="88">
        <f t="shared" si="125"/>
        <v>5.6401567629776199</v>
      </c>
      <c r="AD1133" s="88">
        <f t="shared" si="126"/>
        <v>5.1805019686535312</v>
      </c>
    </row>
    <row r="1134" spans="1:30" x14ac:dyDescent="0.25">
      <c r="A1134" s="30" t="s">
        <v>1390</v>
      </c>
      <c r="B1134" s="47">
        <v>40858</v>
      </c>
      <c r="C1134" s="35">
        <v>4301350628</v>
      </c>
      <c r="D1134" s="34">
        <v>339</v>
      </c>
      <c r="E1134" s="32">
        <v>5858</v>
      </c>
      <c r="F1134" s="34" t="s">
        <v>18</v>
      </c>
      <c r="G1134" s="34" t="s">
        <v>32</v>
      </c>
      <c r="H1134" s="34">
        <v>40.065600000000003</v>
      </c>
      <c r="I1134" s="2">
        <v>-110.10321</v>
      </c>
      <c r="J1134" s="35">
        <v>5858</v>
      </c>
      <c r="K1134" s="34">
        <v>365</v>
      </c>
      <c r="L1134" s="34">
        <v>730</v>
      </c>
      <c r="M1134" s="34">
        <v>1095</v>
      </c>
      <c r="N1134" s="34">
        <v>1460</v>
      </c>
      <c r="O1134" s="34">
        <v>1825</v>
      </c>
      <c r="P1134" s="34">
        <v>2190</v>
      </c>
      <c r="Q1134" s="48">
        <v>2.3290384453705478E-4</v>
      </c>
      <c r="R1134" s="14">
        <v>5380.59167638295</v>
      </c>
      <c r="S1134" s="14">
        <v>4942.0906090750223</v>
      </c>
      <c r="T1134" s="14">
        <v>4539.325980730524</v>
      </c>
      <c r="U1134" s="14">
        <v>4169.3853855082843</v>
      </c>
      <c r="V1134" s="14">
        <v>3829.5937693579017</v>
      </c>
      <c r="W1134" s="12">
        <v>3517.4940866055194</v>
      </c>
      <c r="X1134" s="88">
        <f t="shared" si="122"/>
        <v>8.6378787519999989</v>
      </c>
      <c r="Y1134" s="88">
        <f t="shared" si="127"/>
        <v>7.9339191728604206</v>
      </c>
      <c r="Z1134" s="88">
        <f t="shared" si="128"/>
        <v>7.287330055067919</v>
      </c>
      <c r="AA1134" s="88">
        <f t="shared" si="123"/>
        <v>6.6934358889303098</v>
      </c>
      <c r="AB1134" s="88">
        <f t="shared" si="124"/>
        <v>6.1479422038889275</v>
      </c>
      <c r="AC1134" s="88">
        <f t="shared" si="125"/>
        <v>5.6469045150440778</v>
      </c>
      <c r="AD1134" s="88">
        <f t="shared" si="126"/>
        <v>5.1866998004396487</v>
      </c>
    </row>
    <row r="1135" spans="1:30" x14ac:dyDescent="0.25">
      <c r="A1135" s="30" t="s">
        <v>924</v>
      </c>
      <c r="B1135" s="47">
        <v>40282</v>
      </c>
      <c r="C1135" s="35">
        <v>4301350119</v>
      </c>
      <c r="D1135" s="34">
        <v>354</v>
      </c>
      <c r="E1135" s="32">
        <v>5872</v>
      </c>
      <c r="F1135" s="34" t="s">
        <v>18</v>
      </c>
      <c r="G1135" s="34" t="s">
        <v>32</v>
      </c>
      <c r="H1135" s="34">
        <v>40.054499999999898</v>
      </c>
      <c r="I1135" s="2">
        <v>-110.09395000000001</v>
      </c>
      <c r="J1135" s="35">
        <v>5872</v>
      </c>
      <c r="K1135" s="34">
        <v>365</v>
      </c>
      <c r="L1135" s="34">
        <v>730</v>
      </c>
      <c r="M1135" s="34">
        <v>1095</v>
      </c>
      <c r="N1135" s="34">
        <v>1460</v>
      </c>
      <c r="O1135" s="34">
        <v>1825</v>
      </c>
      <c r="P1135" s="34">
        <v>2190</v>
      </c>
      <c r="Q1135" s="48">
        <v>2.3290384453705478E-4</v>
      </c>
      <c r="R1135" s="14">
        <v>5393.4507210175279</v>
      </c>
      <c r="S1135" s="14">
        <v>4953.9016825688859</v>
      </c>
      <c r="T1135" s="14">
        <v>4550.1744893905152</v>
      </c>
      <c r="U1135" s="14">
        <v>4179.349775299529</v>
      </c>
      <c r="V1135" s="14">
        <v>3838.7460931494702</v>
      </c>
      <c r="W1135" s="12">
        <v>3525.9005251873696</v>
      </c>
      <c r="X1135" s="88">
        <f t="shared" si="122"/>
        <v>8.6585223679999999</v>
      </c>
      <c r="Y1135" s="88">
        <f t="shared" si="127"/>
        <v>7.9528803999720692</v>
      </c>
      <c r="Z1135" s="88">
        <f t="shared" si="128"/>
        <v>7.3047460026218554</v>
      </c>
      <c r="AA1135" s="88">
        <f t="shared" si="123"/>
        <v>6.709432492283848</v>
      </c>
      <c r="AB1135" s="88">
        <f t="shared" si="124"/>
        <v>6.1626351350692685</v>
      </c>
      <c r="AC1135" s="88">
        <f t="shared" si="125"/>
        <v>5.6604000191769925</v>
      </c>
      <c r="AD1135" s="88">
        <f t="shared" si="126"/>
        <v>5.1990954640118847</v>
      </c>
    </row>
    <row r="1136" spans="1:30" x14ac:dyDescent="0.25">
      <c r="A1136" s="30" t="s">
        <v>311</v>
      </c>
      <c r="B1136" s="47">
        <v>36525</v>
      </c>
      <c r="C1136" s="35">
        <v>4301332101</v>
      </c>
      <c r="D1136" s="34">
        <v>364</v>
      </c>
      <c r="E1136" s="32">
        <v>5873</v>
      </c>
      <c r="F1136" s="34" t="s">
        <v>18</v>
      </c>
      <c r="G1136" s="34" t="s">
        <v>32</v>
      </c>
      <c r="H1136" s="34">
        <v>40.105649999999898</v>
      </c>
      <c r="I1136" s="2">
        <v>-110.07894</v>
      </c>
      <c r="J1136" s="35">
        <v>5873</v>
      </c>
      <c r="K1136" s="34">
        <v>365</v>
      </c>
      <c r="L1136" s="34">
        <v>730</v>
      </c>
      <c r="M1136" s="34">
        <v>1095</v>
      </c>
      <c r="N1136" s="34">
        <v>1460</v>
      </c>
      <c r="O1136" s="34">
        <v>1825</v>
      </c>
      <c r="P1136" s="34">
        <v>2190</v>
      </c>
      <c r="Q1136" s="48">
        <v>2.3290384453705478E-4</v>
      </c>
      <c r="R1136" s="14">
        <v>5394.3692242057123</v>
      </c>
      <c r="S1136" s="14">
        <v>4954.7453306755906</v>
      </c>
      <c r="T1136" s="14">
        <v>4550.949382866228</v>
      </c>
      <c r="U1136" s="14">
        <v>4180.0615174274753</v>
      </c>
      <c r="V1136" s="14">
        <v>3839.399830563154</v>
      </c>
      <c r="W1136" s="12">
        <v>3526.5009850860729</v>
      </c>
      <c r="X1136" s="88">
        <f t="shared" si="122"/>
        <v>8.6599969120000004</v>
      </c>
      <c r="Y1136" s="88">
        <f t="shared" si="127"/>
        <v>7.9542347733371876</v>
      </c>
      <c r="Z1136" s="88">
        <f t="shared" si="128"/>
        <v>7.3059899988757078</v>
      </c>
      <c r="AA1136" s="88">
        <f t="shared" si="123"/>
        <v>6.7105751068090989</v>
      </c>
      <c r="AB1136" s="88">
        <f t="shared" si="124"/>
        <v>6.163684630153579</v>
      </c>
      <c r="AC1136" s="88">
        <f t="shared" si="125"/>
        <v>5.6613639837579148</v>
      </c>
      <c r="AD1136" s="88">
        <f t="shared" si="126"/>
        <v>5.1999808685527578</v>
      </c>
    </row>
    <row r="1137" spans="1:30" x14ac:dyDescent="0.25">
      <c r="A1137" s="30" t="s">
        <v>1098</v>
      </c>
      <c r="B1137" s="47">
        <v>40477</v>
      </c>
      <c r="C1137" s="35">
        <v>4304751162</v>
      </c>
      <c r="D1137" s="34">
        <v>354</v>
      </c>
      <c r="E1137" s="32">
        <v>5882</v>
      </c>
      <c r="F1137" s="34" t="s">
        <v>18</v>
      </c>
      <c r="G1137" s="34" t="s">
        <v>19</v>
      </c>
      <c r="H1137" s="34">
        <v>40.125329999999899</v>
      </c>
      <c r="I1137" s="2">
        <v>-109.92855</v>
      </c>
      <c r="J1137" s="35">
        <v>5882</v>
      </c>
      <c r="K1137" s="34">
        <v>365</v>
      </c>
      <c r="L1137" s="34">
        <v>730</v>
      </c>
      <c r="M1137" s="34">
        <v>1095</v>
      </c>
      <c r="N1137" s="34">
        <v>1460</v>
      </c>
      <c r="O1137" s="34">
        <v>1825</v>
      </c>
      <c r="P1137" s="34">
        <v>2190</v>
      </c>
      <c r="Q1137" s="48">
        <v>2.3290384453705478E-4</v>
      </c>
      <c r="R1137" s="14">
        <v>5402.6357528993703</v>
      </c>
      <c r="S1137" s="14">
        <v>4962.3381636359309</v>
      </c>
      <c r="T1137" s="14">
        <v>4557.9234241476515</v>
      </c>
      <c r="U1137" s="14">
        <v>4186.4671965789903</v>
      </c>
      <c r="V1137" s="14">
        <v>3845.2834672863055</v>
      </c>
      <c r="W1137" s="12">
        <v>3531.905124174405</v>
      </c>
      <c r="X1137" s="88">
        <f t="shared" si="122"/>
        <v>8.6732678080000003</v>
      </c>
      <c r="Y1137" s="88">
        <f t="shared" si="127"/>
        <v>7.9664241336232484</v>
      </c>
      <c r="Z1137" s="88">
        <f t="shared" si="128"/>
        <v>7.3171859651603794</v>
      </c>
      <c r="AA1137" s="88">
        <f t="shared" si="123"/>
        <v>6.7208586375363746</v>
      </c>
      <c r="AB1137" s="88">
        <f t="shared" si="124"/>
        <v>6.1731300859123701</v>
      </c>
      <c r="AC1137" s="88">
        <f t="shared" si="125"/>
        <v>5.6700396649862181</v>
      </c>
      <c r="AD1137" s="88">
        <f t="shared" si="126"/>
        <v>5.2079495094206241</v>
      </c>
    </row>
    <row r="1138" spans="1:30" x14ac:dyDescent="0.25">
      <c r="A1138" s="30" t="s">
        <v>1386</v>
      </c>
      <c r="B1138" s="47">
        <v>40844</v>
      </c>
      <c r="C1138" s="35">
        <v>4301350702</v>
      </c>
      <c r="D1138" s="34">
        <v>342</v>
      </c>
      <c r="E1138" s="32">
        <v>5885</v>
      </c>
      <c r="F1138" s="34" t="s">
        <v>18</v>
      </c>
      <c r="G1138" s="34" t="s">
        <v>32</v>
      </c>
      <c r="H1138" s="34">
        <v>40.054290000000002</v>
      </c>
      <c r="I1138" s="2">
        <v>-110.11194</v>
      </c>
      <c r="J1138" s="35">
        <v>5885</v>
      </c>
      <c r="K1138" s="34">
        <v>365</v>
      </c>
      <c r="L1138" s="34">
        <v>730</v>
      </c>
      <c r="M1138" s="34">
        <v>1095</v>
      </c>
      <c r="N1138" s="34">
        <v>1460</v>
      </c>
      <c r="O1138" s="34">
        <v>1825</v>
      </c>
      <c r="P1138" s="34">
        <v>2190</v>
      </c>
      <c r="Q1138" s="48">
        <v>2.3290384453705478E-4</v>
      </c>
      <c r="R1138" s="14">
        <v>5405.3912624639224</v>
      </c>
      <c r="S1138" s="14">
        <v>4964.869107956044</v>
      </c>
      <c r="T1138" s="14">
        <v>4560.2481045747918</v>
      </c>
      <c r="U1138" s="14">
        <v>4188.6024229628283</v>
      </c>
      <c r="V1138" s="14">
        <v>3847.2446795273559</v>
      </c>
      <c r="W1138" s="12">
        <v>3533.7065038705159</v>
      </c>
      <c r="X1138" s="88">
        <f t="shared" si="122"/>
        <v>8.6776914400000003</v>
      </c>
      <c r="Y1138" s="88">
        <f t="shared" si="127"/>
        <v>7.970487253718602</v>
      </c>
      <c r="Z1138" s="88">
        <f t="shared" si="128"/>
        <v>7.3209179539219367</v>
      </c>
      <c r="AA1138" s="88">
        <f t="shared" si="123"/>
        <v>6.7242864811121317</v>
      </c>
      <c r="AB1138" s="88">
        <f t="shared" si="124"/>
        <v>6.1762785711653008</v>
      </c>
      <c r="AC1138" s="88">
        <f t="shared" si="125"/>
        <v>5.672931558728985</v>
      </c>
      <c r="AD1138" s="88">
        <f t="shared" si="126"/>
        <v>5.2106057230432459</v>
      </c>
    </row>
    <row r="1139" spans="1:30" x14ac:dyDescent="0.25">
      <c r="A1139" s="30" t="s">
        <v>1161</v>
      </c>
      <c r="B1139" s="47">
        <v>40548</v>
      </c>
      <c r="C1139" s="35">
        <v>4301350285</v>
      </c>
      <c r="D1139" s="34">
        <v>361</v>
      </c>
      <c r="E1139" s="32">
        <v>5890</v>
      </c>
      <c r="F1139" s="34" t="s">
        <v>18</v>
      </c>
      <c r="G1139" s="34" t="s">
        <v>32</v>
      </c>
      <c r="H1139" s="34">
        <v>40.068849999999898</v>
      </c>
      <c r="I1139" s="2">
        <v>-110.09851</v>
      </c>
      <c r="J1139" s="35">
        <v>5890</v>
      </c>
      <c r="K1139" s="34">
        <v>365</v>
      </c>
      <c r="L1139" s="34">
        <v>730</v>
      </c>
      <c r="M1139" s="34">
        <v>1095</v>
      </c>
      <c r="N1139" s="34">
        <v>1460</v>
      </c>
      <c r="O1139" s="34">
        <v>1825</v>
      </c>
      <c r="P1139" s="34">
        <v>2190</v>
      </c>
      <c r="Q1139" s="48">
        <v>2.3290384453705478E-4</v>
      </c>
      <c r="R1139" s="14">
        <v>5409.9837784048432</v>
      </c>
      <c r="S1139" s="14">
        <v>4969.0873484895674</v>
      </c>
      <c r="T1139" s="14">
        <v>4564.1225719533604</v>
      </c>
      <c r="U1139" s="14">
        <v>4192.1611336025589</v>
      </c>
      <c r="V1139" s="14">
        <v>3850.5133665957733</v>
      </c>
      <c r="W1139" s="12">
        <v>3536.7088033640339</v>
      </c>
      <c r="X1139" s="88">
        <f t="shared" si="122"/>
        <v>8.6850641599999996</v>
      </c>
      <c r="Y1139" s="88">
        <f t="shared" si="127"/>
        <v>7.9772591205441907</v>
      </c>
      <c r="Z1139" s="88">
        <f t="shared" si="128"/>
        <v>7.3271379351912005</v>
      </c>
      <c r="AA1139" s="88">
        <f t="shared" si="123"/>
        <v>6.7299995537383959</v>
      </c>
      <c r="AB1139" s="88">
        <f t="shared" si="124"/>
        <v>6.1815260465868516</v>
      </c>
      <c r="AC1139" s="88">
        <f t="shared" si="125"/>
        <v>5.6777513816335974</v>
      </c>
      <c r="AD1139" s="88">
        <f t="shared" si="126"/>
        <v>5.2150327457476156</v>
      </c>
    </row>
    <row r="1140" spans="1:30" x14ac:dyDescent="0.25">
      <c r="A1140" s="30" t="s">
        <v>1233</v>
      </c>
      <c r="B1140" s="47">
        <v>40621</v>
      </c>
      <c r="C1140" s="35">
        <v>4301350233</v>
      </c>
      <c r="D1140" s="34">
        <v>332</v>
      </c>
      <c r="E1140" s="32">
        <v>5895</v>
      </c>
      <c r="F1140" s="34" t="s">
        <v>18</v>
      </c>
      <c r="G1140" s="34" t="s">
        <v>32</v>
      </c>
      <c r="H1140" s="34">
        <v>40.0977999999999</v>
      </c>
      <c r="I1140" s="2">
        <v>-110.07485</v>
      </c>
      <c r="J1140" s="35">
        <v>5895</v>
      </c>
      <c r="K1140" s="34">
        <v>365</v>
      </c>
      <c r="L1140" s="34">
        <v>730</v>
      </c>
      <c r="M1140" s="34">
        <v>1095</v>
      </c>
      <c r="N1140" s="34">
        <v>1460</v>
      </c>
      <c r="O1140" s="34">
        <v>1825</v>
      </c>
      <c r="P1140" s="34">
        <v>2190</v>
      </c>
      <c r="Q1140" s="48">
        <v>2.3290384453705478E-4</v>
      </c>
      <c r="R1140" s="14">
        <v>5414.5762943457648</v>
      </c>
      <c r="S1140" s="14">
        <v>4973.3055890230899</v>
      </c>
      <c r="T1140" s="14">
        <v>4567.997039331929</v>
      </c>
      <c r="U1140" s="14">
        <v>4195.7198442422896</v>
      </c>
      <c r="V1140" s="14">
        <v>3853.7820536641907</v>
      </c>
      <c r="W1140" s="12">
        <v>3539.7111028575514</v>
      </c>
      <c r="X1140" s="88">
        <f t="shared" si="122"/>
        <v>8.6924368799999989</v>
      </c>
      <c r="Y1140" s="88">
        <f t="shared" si="127"/>
        <v>7.9840309873697812</v>
      </c>
      <c r="Z1140" s="88">
        <f t="shared" si="128"/>
        <v>7.3333579164604625</v>
      </c>
      <c r="AA1140" s="88">
        <f t="shared" si="123"/>
        <v>6.7357126263646601</v>
      </c>
      <c r="AB1140" s="88">
        <f t="shared" si="124"/>
        <v>6.1867735220084024</v>
      </c>
      <c r="AC1140" s="88">
        <f t="shared" si="125"/>
        <v>5.6825712045382097</v>
      </c>
      <c r="AD1140" s="88">
        <f t="shared" si="126"/>
        <v>5.2194597684519852</v>
      </c>
    </row>
    <row r="1141" spans="1:30" x14ac:dyDescent="0.25">
      <c r="A1141" s="30" t="s">
        <v>234</v>
      </c>
      <c r="B1141" s="47">
        <v>33557</v>
      </c>
      <c r="C1141" s="35">
        <v>4301331326</v>
      </c>
      <c r="D1141" s="34">
        <v>361</v>
      </c>
      <c r="E1141" s="32">
        <v>5902</v>
      </c>
      <c r="F1141" s="34" t="s">
        <v>18</v>
      </c>
      <c r="G1141" s="34" t="s">
        <v>32</v>
      </c>
      <c r="H1141" s="34">
        <v>40.361989999999899</v>
      </c>
      <c r="I1141" s="2">
        <v>-110.04588</v>
      </c>
      <c r="J1141" s="35">
        <v>5902</v>
      </c>
      <c r="K1141" s="34">
        <v>365</v>
      </c>
      <c r="L1141" s="34">
        <v>730</v>
      </c>
      <c r="M1141" s="34">
        <v>1095</v>
      </c>
      <c r="N1141" s="34">
        <v>1460</v>
      </c>
      <c r="O1141" s="34">
        <v>1825</v>
      </c>
      <c r="P1141" s="34">
        <v>2190</v>
      </c>
      <c r="Q1141" s="48">
        <v>2.3290384453705478E-4</v>
      </c>
      <c r="R1141" s="14">
        <v>5421.0058166630542</v>
      </c>
      <c r="S1141" s="14">
        <v>4979.2111257700208</v>
      </c>
      <c r="T1141" s="14">
        <v>4573.4212936619242</v>
      </c>
      <c r="U1141" s="14">
        <v>4200.7020391379128</v>
      </c>
      <c r="V1141" s="14">
        <v>3858.3582155599752</v>
      </c>
      <c r="W1141" s="12">
        <v>3543.9143221484765</v>
      </c>
      <c r="X1141" s="88">
        <f t="shared" si="122"/>
        <v>8.7027586879999994</v>
      </c>
      <c r="Y1141" s="88">
        <f t="shared" si="127"/>
        <v>7.993511600925606</v>
      </c>
      <c r="Z1141" s="88">
        <f t="shared" si="128"/>
        <v>7.3420658902374294</v>
      </c>
      <c r="AA1141" s="88">
        <f t="shared" si="123"/>
        <v>6.7437109280414278</v>
      </c>
      <c r="AB1141" s="88">
        <f t="shared" si="124"/>
        <v>6.1941199875985742</v>
      </c>
      <c r="AC1141" s="88">
        <f t="shared" si="125"/>
        <v>5.6893189566046676</v>
      </c>
      <c r="AD1141" s="88">
        <f t="shared" si="126"/>
        <v>5.2256576002381028</v>
      </c>
    </row>
    <row r="1142" spans="1:30" x14ac:dyDescent="0.25">
      <c r="A1142" s="30" t="s">
        <v>1515</v>
      </c>
      <c r="B1142" s="47">
        <v>41014</v>
      </c>
      <c r="C1142" s="35">
        <v>4304752002</v>
      </c>
      <c r="D1142" s="34">
        <v>269</v>
      </c>
      <c r="E1142" s="32">
        <v>5927</v>
      </c>
      <c r="F1142" s="34" t="s">
        <v>18</v>
      </c>
      <c r="G1142" s="34" t="s">
        <v>19</v>
      </c>
      <c r="H1142" s="34">
        <v>40.155099999999898</v>
      </c>
      <c r="I1142" s="2">
        <v>-109.814539999999</v>
      </c>
      <c r="J1142" s="35">
        <v>5927</v>
      </c>
      <c r="K1142" s="34">
        <v>365</v>
      </c>
      <c r="L1142" s="34">
        <v>730</v>
      </c>
      <c r="M1142" s="34">
        <v>1095</v>
      </c>
      <c r="N1142" s="34">
        <v>1460</v>
      </c>
      <c r="O1142" s="34">
        <v>1825</v>
      </c>
      <c r="P1142" s="34">
        <v>2190</v>
      </c>
      <c r="Q1142" s="48">
        <v>2.3290384453705478E-4</v>
      </c>
      <c r="R1142" s="14">
        <v>5443.968396367658</v>
      </c>
      <c r="S1142" s="14">
        <v>5000.3023284376341</v>
      </c>
      <c r="T1142" s="14">
        <v>4592.7936305547655</v>
      </c>
      <c r="U1142" s="14">
        <v>4218.4955923365651</v>
      </c>
      <c r="V1142" s="14">
        <v>3874.7016509020627</v>
      </c>
      <c r="W1142" s="12">
        <v>3558.9258196160658</v>
      </c>
      <c r="X1142" s="88">
        <f t="shared" si="122"/>
        <v>8.7396222879999996</v>
      </c>
      <c r="Y1142" s="88">
        <f t="shared" si="127"/>
        <v>8.0273709350535523</v>
      </c>
      <c r="Z1142" s="88">
        <f t="shared" si="128"/>
        <v>7.3731657965837423</v>
      </c>
      <c r="AA1142" s="88">
        <f t="shared" si="123"/>
        <v>6.7722762911727461</v>
      </c>
      <c r="AB1142" s="88">
        <f t="shared" si="124"/>
        <v>6.2203573647063282</v>
      </c>
      <c r="AC1142" s="88">
        <f t="shared" si="125"/>
        <v>5.7134180711277311</v>
      </c>
      <c r="AD1142" s="88">
        <f t="shared" si="126"/>
        <v>5.247792713759952</v>
      </c>
    </row>
    <row r="1143" spans="1:30" x14ac:dyDescent="0.25">
      <c r="A1143" s="30" t="s">
        <v>691</v>
      </c>
      <c r="B1143" s="47">
        <v>39618</v>
      </c>
      <c r="C1143" s="35">
        <v>4304739634</v>
      </c>
      <c r="D1143" s="34">
        <v>353</v>
      </c>
      <c r="E1143" s="32">
        <v>5937</v>
      </c>
      <c r="F1143" s="34" t="s">
        <v>18</v>
      </c>
      <c r="G1143" s="34" t="s">
        <v>19</v>
      </c>
      <c r="H1143" s="34">
        <v>40.121360000000003</v>
      </c>
      <c r="I1143" s="2">
        <v>-109.96228000000001</v>
      </c>
      <c r="J1143" s="35">
        <v>5937</v>
      </c>
      <c r="K1143" s="34">
        <v>365</v>
      </c>
      <c r="L1143" s="34">
        <v>730</v>
      </c>
      <c r="M1143" s="34">
        <v>1095</v>
      </c>
      <c r="N1143" s="34">
        <v>1460</v>
      </c>
      <c r="O1143" s="34">
        <v>1825</v>
      </c>
      <c r="P1143" s="34">
        <v>2190</v>
      </c>
      <c r="Q1143" s="48">
        <v>2.3290384453705478E-4</v>
      </c>
      <c r="R1143" s="14">
        <v>5453.1534282495004</v>
      </c>
      <c r="S1143" s="14">
        <v>5008.738809504679</v>
      </c>
      <c r="T1143" s="14">
        <v>4600.5425653119019</v>
      </c>
      <c r="U1143" s="14">
        <v>4225.6130136160264</v>
      </c>
      <c r="V1143" s="14">
        <v>3881.2390250388976</v>
      </c>
      <c r="W1143" s="12">
        <v>3564.9304186031013</v>
      </c>
      <c r="X1143" s="88">
        <f t="shared" si="122"/>
        <v>8.7543677280000001</v>
      </c>
      <c r="Y1143" s="88">
        <f t="shared" si="127"/>
        <v>8.0409146687047315</v>
      </c>
      <c r="Z1143" s="88">
        <f t="shared" si="128"/>
        <v>7.3856057591222672</v>
      </c>
      <c r="AA1143" s="88">
        <f t="shared" si="123"/>
        <v>6.7837024364252727</v>
      </c>
      <c r="AB1143" s="88">
        <f t="shared" si="124"/>
        <v>6.2308523155494298</v>
      </c>
      <c r="AC1143" s="88">
        <f t="shared" si="125"/>
        <v>5.7230577169369559</v>
      </c>
      <c r="AD1143" s="88">
        <f t="shared" si="126"/>
        <v>5.2566467591686914</v>
      </c>
    </row>
    <row r="1144" spans="1:30" x14ac:dyDescent="0.25">
      <c r="A1144" s="30" t="s">
        <v>686</v>
      </c>
      <c r="B1144" s="47">
        <v>39603</v>
      </c>
      <c r="C1144" s="35">
        <v>4301333710</v>
      </c>
      <c r="D1144" s="34">
        <v>361</v>
      </c>
      <c r="E1144" s="32">
        <v>5942</v>
      </c>
      <c r="F1144" s="34" t="s">
        <v>18</v>
      </c>
      <c r="G1144" s="34" t="s">
        <v>32</v>
      </c>
      <c r="H1144" s="34">
        <v>40.05115</v>
      </c>
      <c r="I1144" s="2">
        <v>-110.15954000000001</v>
      </c>
      <c r="J1144" s="35">
        <v>5942</v>
      </c>
      <c r="K1144" s="34">
        <v>365</v>
      </c>
      <c r="L1144" s="34">
        <v>730</v>
      </c>
      <c r="M1144" s="34">
        <v>1095</v>
      </c>
      <c r="N1144" s="34">
        <v>1460</v>
      </c>
      <c r="O1144" s="34">
        <v>1825</v>
      </c>
      <c r="P1144" s="34">
        <v>2190</v>
      </c>
      <c r="Q1144" s="48">
        <v>2.3290384453705478E-4</v>
      </c>
      <c r="R1144" s="14">
        <v>5457.7459441904211</v>
      </c>
      <c r="S1144" s="14">
        <v>5012.9570500382015</v>
      </c>
      <c r="T1144" s="14">
        <v>4604.4170326904696</v>
      </c>
      <c r="U1144" s="14">
        <v>4229.171724255757</v>
      </c>
      <c r="V1144" s="14">
        <v>3884.507712107315</v>
      </c>
      <c r="W1144" s="12">
        <v>3567.9327180966193</v>
      </c>
      <c r="X1144" s="88">
        <f t="shared" si="122"/>
        <v>8.7617404479999994</v>
      </c>
      <c r="Y1144" s="88">
        <f t="shared" si="127"/>
        <v>8.0476865355303193</v>
      </c>
      <c r="Z1144" s="88">
        <f t="shared" si="128"/>
        <v>7.3918257403915293</v>
      </c>
      <c r="AA1144" s="88">
        <f t="shared" si="123"/>
        <v>6.7894155090515351</v>
      </c>
      <c r="AB1144" s="88">
        <f t="shared" si="124"/>
        <v>6.2360997909709805</v>
      </c>
      <c r="AC1144" s="88">
        <f t="shared" si="125"/>
        <v>5.7278775398415682</v>
      </c>
      <c r="AD1144" s="88">
        <f t="shared" si="126"/>
        <v>5.2610737818730611</v>
      </c>
    </row>
    <row r="1145" spans="1:30" x14ac:dyDescent="0.25">
      <c r="A1145" s="30" t="s">
        <v>1011</v>
      </c>
      <c r="B1145" s="47">
        <v>40385</v>
      </c>
      <c r="C1145" s="35">
        <v>4304750986</v>
      </c>
      <c r="D1145" s="34">
        <v>344</v>
      </c>
      <c r="E1145" s="32">
        <v>5957</v>
      </c>
      <c r="F1145" s="34" t="s">
        <v>18</v>
      </c>
      <c r="G1145" s="34" t="s">
        <v>19</v>
      </c>
      <c r="H1145" s="34">
        <v>40.125830000000001</v>
      </c>
      <c r="I1145" s="2">
        <v>-109.97169</v>
      </c>
      <c r="J1145" s="35">
        <v>5957</v>
      </c>
      <c r="K1145" s="34">
        <v>365</v>
      </c>
      <c r="L1145" s="34">
        <v>730</v>
      </c>
      <c r="M1145" s="34">
        <v>1095</v>
      </c>
      <c r="N1145" s="34">
        <v>1460</v>
      </c>
      <c r="O1145" s="34">
        <v>1825</v>
      </c>
      <c r="P1145" s="34">
        <v>2190</v>
      </c>
      <c r="Q1145" s="48">
        <v>2.3290384453705478E-4</v>
      </c>
      <c r="R1145" s="14">
        <v>5471.5234920131843</v>
      </c>
      <c r="S1145" s="14">
        <v>5025.6117716387689</v>
      </c>
      <c r="T1145" s="14">
        <v>4616.0404348261745</v>
      </c>
      <c r="U1145" s="14">
        <v>4239.847856174948</v>
      </c>
      <c r="V1145" s="14">
        <v>3894.3137733125673</v>
      </c>
      <c r="W1145" s="12">
        <v>3576.9396165771727</v>
      </c>
      <c r="X1145" s="88">
        <f t="shared" si="122"/>
        <v>8.7838586079999992</v>
      </c>
      <c r="Y1145" s="88">
        <f t="shared" si="127"/>
        <v>8.0680021360070882</v>
      </c>
      <c r="Z1145" s="88">
        <f t="shared" si="128"/>
        <v>7.4104856841993163</v>
      </c>
      <c r="AA1145" s="88">
        <f t="shared" si="123"/>
        <v>6.8065547269303268</v>
      </c>
      <c r="AB1145" s="88">
        <f t="shared" si="124"/>
        <v>6.251842217235632</v>
      </c>
      <c r="AC1145" s="88">
        <f t="shared" si="125"/>
        <v>5.7423370085554062</v>
      </c>
      <c r="AD1145" s="88">
        <f t="shared" si="126"/>
        <v>5.2743548499861701</v>
      </c>
    </row>
    <row r="1146" spans="1:30" x14ac:dyDescent="0.25">
      <c r="A1146" s="30" t="s">
        <v>851</v>
      </c>
      <c r="B1146" s="47">
        <v>40135</v>
      </c>
      <c r="C1146" s="35">
        <v>4301334264</v>
      </c>
      <c r="D1146" s="34">
        <v>359</v>
      </c>
      <c r="E1146" s="32">
        <v>5964</v>
      </c>
      <c r="F1146" s="34" t="s">
        <v>18</v>
      </c>
      <c r="G1146" s="34" t="s">
        <v>32</v>
      </c>
      <c r="H1146" s="34">
        <v>40.19171</v>
      </c>
      <c r="I1146" s="2">
        <v>-110.57168</v>
      </c>
      <c r="J1146" s="35">
        <v>5964</v>
      </c>
      <c r="K1146" s="34">
        <v>365</v>
      </c>
      <c r="L1146" s="34">
        <v>730</v>
      </c>
      <c r="M1146" s="34">
        <v>1095</v>
      </c>
      <c r="N1146" s="34">
        <v>1460</v>
      </c>
      <c r="O1146" s="34">
        <v>1825</v>
      </c>
      <c r="P1146" s="34">
        <v>2190</v>
      </c>
      <c r="Q1146" s="48">
        <v>2.3290384453705478E-4</v>
      </c>
      <c r="R1146" s="14">
        <v>5477.9530143304728</v>
      </c>
      <c r="S1146" s="14">
        <v>5031.5173083857007</v>
      </c>
      <c r="T1146" s="14">
        <v>4621.4646891561697</v>
      </c>
      <c r="U1146" s="14">
        <v>4244.8300510705712</v>
      </c>
      <c r="V1146" s="14">
        <v>3898.8899352083517</v>
      </c>
      <c r="W1146" s="12">
        <v>3581.1428358680978</v>
      </c>
      <c r="X1146" s="88">
        <f t="shared" si="122"/>
        <v>8.7941804159999997</v>
      </c>
      <c r="Y1146" s="88">
        <f t="shared" si="127"/>
        <v>8.0774827495629129</v>
      </c>
      <c r="Z1146" s="88">
        <f t="shared" si="128"/>
        <v>7.4191936579762841</v>
      </c>
      <c r="AA1146" s="88">
        <f t="shared" si="123"/>
        <v>6.8145530286070946</v>
      </c>
      <c r="AB1146" s="88">
        <f t="shared" si="124"/>
        <v>6.2591886828258039</v>
      </c>
      <c r="AC1146" s="88">
        <f t="shared" si="125"/>
        <v>5.749084760621864</v>
      </c>
      <c r="AD1146" s="88">
        <f t="shared" si="126"/>
        <v>5.2805526817722885</v>
      </c>
    </row>
    <row r="1147" spans="1:30" x14ac:dyDescent="0.25">
      <c r="A1147" s="30" t="s">
        <v>1191</v>
      </c>
      <c r="B1147" s="47">
        <v>40583</v>
      </c>
      <c r="C1147" s="35">
        <v>4304751163</v>
      </c>
      <c r="D1147" s="34">
        <v>359</v>
      </c>
      <c r="E1147" s="32">
        <v>5967</v>
      </c>
      <c r="F1147" s="34" t="s">
        <v>18</v>
      </c>
      <c r="G1147" s="34" t="s">
        <v>19</v>
      </c>
      <c r="H1147" s="34">
        <v>40.125129999999899</v>
      </c>
      <c r="I1147" s="2">
        <v>-109.93197000000001</v>
      </c>
      <c r="J1147" s="35">
        <v>5967</v>
      </c>
      <c r="K1147" s="34">
        <v>365</v>
      </c>
      <c r="L1147" s="34">
        <v>730</v>
      </c>
      <c r="M1147" s="34">
        <v>1095</v>
      </c>
      <c r="N1147" s="34">
        <v>1460</v>
      </c>
      <c r="O1147" s="34">
        <v>1825</v>
      </c>
      <c r="P1147" s="34">
        <v>2190</v>
      </c>
      <c r="Q1147" s="48">
        <v>2.3290384453705478E-4</v>
      </c>
      <c r="R1147" s="14">
        <v>5480.7085238950258</v>
      </c>
      <c r="S1147" s="14">
        <v>5034.0482527058139</v>
      </c>
      <c r="T1147" s="14">
        <v>4623.7893695833109</v>
      </c>
      <c r="U1147" s="14">
        <v>4246.9652774544093</v>
      </c>
      <c r="V1147" s="14">
        <v>3900.8511474494021</v>
      </c>
      <c r="W1147" s="12">
        <v>3582.9442155642087</v>
      </c>
      <c r="X1147" s="88">
        <f t="shared" si="122"/>
        <v>8.7986040479999996</v>
      </c>
      <c r="Y1147" s="88">
        <f t="shared" si="127"/>
        <v>8.0815458696582674</v>
      </c>
      <c r="Z1147" s="88">
        <f t="shared" si="128"/>
        <v>7.4229256467378413</v>
      </c>
      <c r="AA1147" s="88">
        <f t="shared" si="123"/>
        <v>6.8179808721828534</v>
      </c>
      <c r="AB1147" s="88">
        <f t="shared" si="124"/>
        <v>6.2623371680787345</v>
      </c>
      <c r="AC1147" s="88">
        <f t="shared" si="125"/>
        <v>5.7519766543646309</v>
      </c>
      <c r="AD1147" s="88">
        <f t="shared" si="126"/>
        <v>5.2832088953949103</v>
      </c>
    </row>
    <row r="1148" spans="1:30" x14ac:dyDescent="0.25">
      <c r="A1148" s="30" t="s">
        <v>381</v>
      </c>
      <c r="B1148" s="47">
        <v>38279</v>
      </c>
      <c r="C1148" s="35">
        <v>4301332471</v>
      </c>
      <c r="D1148" s="34">
        <v>364</v>
      </c>
      <c r="E1148" s="32">
        <v>5969</v>
      </c>
      <c r="F1148" s="34" t="s">
        <v>18</v>
      </c>
      <c r="G1148" s="34" t="s">
        <v>32</v>
      </c>
      <c r="H1148" s="34">
        <v>40.028599999999898</v>
      </c>
      <c r="I1148" s="2">
        <v>-110.21581</v>
      </c>
      <c r="J1148" s="35">
        <v>5969</v>
      </c>
      <c r="K1148" s="34">
        <v>365</v>
      </c>
      <c r="L1148" s="34">
        <v>730</v>
      </c>
      <c r="M1148" s="34">
        <v>1095</v>
      </c>
      <c r="N1148" s="34">
        <v>1460</v>
      </c>
      <c r="O1148" s="34">
        <v>1825</v>
      </c>
      <c r="P1148" s="34">
        <v>2190</v>
      </c>
      <c r="Q1148" s="48">
        <v>2.3290384453705478E-4</v>
      </c>
      <c r="R1148" s="14">
        <v>5482.5455302713945</v>
      </c>
      <c r="S1148" s="14">
        <v>5035.7355489192232</v>
      </c>
      <c r="T1148" s="14">
        <v>4625.3391565347383</v>
      </c>
      <c r="U1148" s="14">
        <v>4248.3887617103019</v>
      </c>
      <c r="V1148" s="14">
        <v>3902.1586222767692</v>
      </c>
      <c r="W1148" s="12">
        <v>3584.1451353616158</v>
      </c>
      <c r="X1148" s="88">
        <f t="shared" si="122"/>
        <v>8.801553135999999</v>
      </c>
      <c r="Y1148" s="88">
        <f t="shared" si="127"/>
        <v>8.0842546163885025</v>
      </c>
      <c r="Z1148" s="88">
        <f t="shared" si="128"/>
        <v>7.425413639245547</v>
      </c>
      <c r="AA1148" s="88">
        <f t="shared" si="123"/>
        <v>6.8202661012333587</v>
      </c>
      <c r="AB1148" s="88">
        <f t="shared" si="124"/>
        <v>6.2644361582473556</v>
      </c>
      <c r="AC1148" s="88">
        <f t="shared" si="125"/>
        <v>5.7539045835264764</v>
      </c>
      <c r="AD1148" s="88">
        <f t="shared" si="126"/>
        <v>5.2849797044766582</v>
      </c>
    </row>
    <row r="1149" spans="1:30" x14ac:dyDescent="0.25">
      <c r="A1149" s="30" t="s">
        <v>1595</v>
      </c>
      <c r="B1149" s="47">
        <v>41131</v>
      </c>
      <c r="C1149" s="35">
        <v>4304751575</v>
      </c>
      <c r="D1149" s="34">
        <v>151</v>
      </c>
      <c r="E1149" s="32">
        <v>5972</v>
      </c>
      <c r="F1149" s="34" t="s">
        <v>18</v>
      </c>
      <c r="G1149" s="34" t="s">
        <v>19</v>
      </c>
      <c r="H1149" s="34">
        <v>40.173119999999898</v>
      </c>
      <c r="I1149" s="2">
        <v>-109.80021000000001</v>
      </c>
      <c r="J1149" s="35">
        <v>5972</v>
      </c>
      <c r="K1149" s="34">
        <v>365</v>
      </c>
      <c r="L1149" s="34">
        <v>730</v>
      </c>
      <c r="M1149" s="34">
        <v>1095</v>
      </c>
      <c r="N1149" s="34">
        <v>1460</v>
      </c>
      <c r="O1149" s="34">
        <v>1825</v>
      </c>
      <c r="P1149" s="34">
        <v>2190</v>
      </c>
      <c r="Q1149" s="48">
        <v>2.3290384453705478E-4</v>
      </c>
      <c r="R1149" s="14">
        <v>5485.3010398359465</v>
      </c>
      <c r="S1149" s="14">
        <v>5038.2664932393363</v>
      </c>
      <c r="T1149" s="14">
        <v>4627.6638369618795</v>
      </c>
      <c r="U1149" s="14">
        <v>4250.5239880941399</v>
      </c>
      <c r="V1149" s="14">
        <v>3904.1198345178195</v>
      </c>
      <c r="W1149" s="12">
        <v>3585.9465150577266</v>
      </c>
      <c r="X1149" s="88">
        <f t="shared" si="122"/>
        <v>8.805976767999999</v>
      </c>
      <c r="Y1149" s="88">
        <f t="shared" si="127"/>
        <v>8.0883177364838552</v>
      </c>
      <c r="Z1149" s="88">
        <f t="shared" si="128"/>
        <v>7.4291456280071033</v>
      </c>
      <c r="AA1149" s="88">
        <f t="shared" si="123"/>
        <v>6.8236939448091176</v>
      </c>
      <c r="AB1149" s="88">
        <f t="shared" si="124"/>
        <v>6.2675846435002853</v>
      </c>
      <c r="AC1149" s="88">
        <f t="shared" si="125"/>
        <v>5.7567964772692433</v>
      </c>
      <c r="AD1149" s="88">
        <f t="shared" si="126"/>
        <v>5.28763591809928</v>
      </c>
    </row>
    <row r="1150" spans="1:30" x14ac:dyDescent="0.25">
      <c r="A1150" s="30" t="s">
        <v>792</v>
      </c>
      <c r="B1150" s="47">
        <v>39973</v>
      </c>
      <c r="C1150" s="35">
        <v>4301333880</v>
      </c>
      <c r="D1150" s="34">
        <v>305</v>
      </c>
      <c r="E1150" s="32">
        <v>6039</v>
      </c>
      <c r="F1150" s="34" t="s">
        <v>18</v>
      </c>
      <c r="G1150" s="34" t="s">
        <v>32</v>
      </c>
      <c r="H1150" s="34">
        <v>40.054560000000002</v>
      </c>
      <c r="I1150" s="2">
        <v>-110.12656</v>
      </c>
      <c r="J1150" s="35">
        <v>6039</v>
      </c>
      <c r="K1150" s="34">
        <v>365</v>
      </c>
      <c r="L1150" s="34">
        <v>730</v>
      </c>
      <c r="M1150" s="34">
        <v>1095</v>
      </c>
      <c r="N1150" s="34">
        <v>1460</v>
      </c>
      <c r="O1150" s="34">
        <v>1825</v>
      </c>
      <c r="P1150" s="34">
        <v>2190</v>
      </c>
      <c r="Q1150" s="48">
        <v>2.3290384453705478E-4</v>
      </c>
      <c r="R1150" s="14">
        <v>5546.8407534442867</v>
      </c>
      <c r="S1150" s="14">
        <v>5094.7909163885388</v>
      </c>
      <c r="T1150" s="14">
        <v>4679.5816998346936</v>
      </c>
      <c r="U1150" s="14">
        <v>4298.2107106665289</v>
      </c>
      <c r="V1150" s="14">
        <v>3947.9202412346135</v>
      </c>
      <c r="W1150" s="12">
        <v>3626.1773282708659</v>
      </c>
      <c r="X1150" s="88">
        <f t="shared" si="122"/>
        <v>8.9047712160000003</v>
      </c>
      <c r="Y1150" s="88">
        <f t="shared" si="127"/>
        <v>8.1790607519467518</v>
      </c>
      <c r="Z1150" s="88">
        <f t="shared" si="128"/>
        <v>7.5124933770152209</v>
      </c>
      <c r="AA1150" s="88">
        <f t="shared" si="123"/>
        <v>6.9002491180010486</v>
      </c>
      <c r="AB1150" s="88">
        <f t="shared" si="124"/>
        <v>6.3379008141490658</v>
      </c>
      <c r="AC1150" s="88">
        <f t="shared" si="125"/>
        <v>5.8213821041910521</v>
      </c>
      <c r="AD1150" s="88">
        <f t="shared" si="126"/>
        <v>5.3469580223378355</v>
      </c>
    </row>
    <row r="1151" spans="1:30" x14ac:dyDescent="0.25">
      <c r="A1151" s="30" t="s">
        <v>1576</v>
      </c>
      <c r="B1151" s="47">
        <v>41113</v>
      </c>
      <c r="C1151" s="35">
        <v>4304752122</v>
      </c>
      <c r="D1151" s="34">
        <v>170</v>
      </c>
      <c r="E1151" s="32">
        <v>6049</v>
      </c>
      <c r="F1151" s="34" t="s">
        <v>18</v>
      </c>
      <c r="G1151" s="34" t="s">
        <v>19</v>
      </c>
      <c r="H1151" s="34">
        <v>40.18817</v>
      </c>
      <c r="I1151" s="2">
        <v>-109.87088</v>
      </c>
      <c r="J1151" s="35">
        <v>6049</v>
      </c>
      <c r="K1151" s="34">
        <v>365</v>
      </c>
      <c r="L1151" s="34">
        <v>730</v>
      </c>
      <c r="M1151" s="34">
        <v>1095</v>
      </c>
      <c r="N1151" s="34">
        <v>1460</v>
      </c>
      <c r="O1151" s="34">
        <v>1825</v>
      </c>
      <c r="P1151" s="34">
        <v>2190</v>
      </c>
      <c r="Q1151" s="48">
        <v>2.3290384453705478E-4</v>
      </c>
      <c r="R1151" s="14">
        <v>5556.0257853261292</v>
      </c>
      <c r="S1151" s="14">
        <v>5103.2273974555837</v>
      </c>
      <c r="T1151" s="14">
        <v>4687.3306345918299</v>
      </c>
      <c r="U1151" s="14">
        <v>4305.3281319459902</v>
      </c>
      <c r="V1151" s="14">
        <v>3954.4576153714488</v>
      </c>
      <c r="W1151" s="12">
        <v>3632.1819272579014</v>
      </c>
      <c r="X1151" s="88">
        <f t="shared" si="122"/>
        <v>8.919516655999999</v>
      </c>
      <c r="Y1151" s="88">
        <f t="shared" si="127"/>
        <v>8.192604485597931</v>
      </c>
      <c r="Z1151" s="88">
        <f t="shared" si="128"/>
        <v>7.5249333395537459</v>
      </c>
      <c r="AA1151" s="88">
        <f t="shared" si="123"/>
        <v>6.9116752632535752</v>
      </c>
      <c r="AB1151" s="88">
        <f t="shared" si="124"/>
        <v>6.3483957649921683</v>
      </c>
      <c r="AC1151" s="88">
        <f t="shared" si="125"/>
        <v>5.8310217500002777</v>
      </c>
      <c r="AD1151" s="88">
        <f t="shared" si="126"/>
        <v>5.3558120677465748</v>
      </c>
    </row>
    <row r="1152" spans="1:30" x14ac:dyDescent="0.25">
      <c r="A1152" s="30" t="s">
        <v>1013</v>
      </c>
      <c r="B1152" s="47">
        <v>40388</v>
      </c>
      <c r="C1152" s="35">
        <v>4301334126</v>
      </c>
      <c r="D1152" s="34">
        <v>362</v>
      </c>
      <c r="E1152" s="32">
        <v>6058</v>
      </c>
      <c r="F1152" s="34" t="s">
        <v>18</v>
      </c>
      <c r="G1152" s="34" t="s">
        <v>32</v>
      </c>
      <c r="H1152" s="34">
        <v>40.076650000000001</v>
      </c>
      <c r="I1152" s="2">
        <v>-110.08897</v>
      </c>
      <c r="J1152" s="35">
        <v>6058</v>
      </c>
      <c r="K1152" s="34">
        <v>365</v>
      </c>
      <c r="L1152" s="34">
        <v>730</v>
      </c>
      <c r="M1152" s="34">
        <v>1095</v>
      </c>
      <c r="N1152" s="34">
        <v>1460</v>
      </c>
      <c r="O1152" s="34">
        <v>1825</v>
      </c>
      <c r="P1152" s="34">
        <v>2190</v>
      </c>
      <c r="Q1152" s="48">
        <v>2.3290384453705478E-4</v>
      </c>
      <c r="R1152" s="14">
        <v>5564.2923140197863</v>
      </c>
      <c r="S1152" s="14">
        <v>5110.8202304159249</v>
      </c>
      <c r="T1152" s="14">
        <v>4694.3046758732526</v>
      </c>
      <c r="U1152" s="14">
        <v>4311.7338110975052</v>
      </c>
      <c r="V1152" s="14">
        <v>3960.3412520945999</v>
      </c>
      <c r="W1152" s="12">
        <v>3637.5860663462336</v>
      </c>
      <c r="X1152" s="88">
        <f t="shared" si="122"/>
        <v>8.9327875519999989</v>
      </c>
      <c r="Y1152" s="88">
        <f t="shared" si="127"/>
        <v>8.2047938458839909</v>
      </c>
      <c r="Z1152" s="88">
        <f t="shared" si="128"/>
        <v>7.5361293058384193</v>
      </c>
      <c r="AA1152" s="88">
        <f t="shared" si="123"/>
        <v>6.9219587939808491</v>
      </c>
      <c r="AB1152" s="88">
        <f t="shared" si="124"/>
        <v>6.3578412207509594</v>
      </c>
      <c r="AC1152" s="88">
        <f t="shared" si="125"/>
        <v>5.8396974312285792</v>
      </c>
      <c r="AD1152" s="88">
        <f t="shared" si="126"/>
        <v>5.3637807086144402</v>
      </c>
    </row>
    <row r="1153" spans="1:30" x14ac:dyDescent="0.25">
      <c r="A1153" s="30" t="s">
        <v>693</v>
      </c>
      <c r="B1153" s="47">
        <v>39622</v>
      </c>
      <c r="C1153" s="35">
        <v>4301333752</v>
      </c>
      <c r="D1153" s="34">
        <v>364</v>
      </c>
      <c r="E1153" s="32">
        <v>6065</v>
      </c>
      <c r="F1153" s="34" t="s">
        <v>18</v>
      </c>
      <c r="G1153" s="34" t="s">
        <v>32</v>
      </c>
      <c r="H1153" s="34">
        <v>40.07208</v>
      </c>
      <c r="I1153" s="2">
        <v>-110.093369999999</v>
      </c>
      <c r="J1153" s="35">
        <v>6065</v>
      </c>
      <c r="K1153" s="34">
        <v>365</v>
      </c>
      <c r="L1153" s="34">
        <v>730</v>
      </c>
      <c r="M1153" s="34">
        <v>1095</v>
      </c>
      <c r="N1153" s="34">
        <v>1460</v>
      </c>
      <c r="O1153" s="34">
        <v>1825</v>
      </c>
      <c r="P1153" s="34">
        <v>2190</v>
      </c>
      <c r="Q1153" s="48">
        <v>2.3290384453705478E-4</v>
      </c>
      <c r="R1153" s="14">
        <v>5570.7218363370757</v>
      </c>
      <c r="S1153" s="14">
        <v>5116.7257671628558</v>
      </c>
      <c r="T1153" s="14">
        <v>4699.7289302032477</v>
      </c>
      <c r="U1153" s="14">
        <v>4316.7160059931275</v>
      </c>
      <c r="V1153" s="14">
        <v>3964.9174139903844</v>
      </c>
      <c r="W1153" s="12">
        <v>3641.7892856371586</v>
      </c>
      <c r="X1153" s="88">
        <f t="shared" si="122"/>
        <v>8.9431093599999993</v>
      </c>
      <c r="Y1153" s="88">
        <f t="shared" si="127"/>
        <v>8.2142744594398174</v>
      </c>
      <c r="Z1153" s="88">
        <f t="shared" si="128"/>
        <v>7.5448372796153862</v>
      </c>
      <c r="AA1153" s="88">
        <f t="shared" si="123"/>
        <v>6.9299570956576177</v>
      </c>
      <c r="AB1153" s="88">
        <f t="shared" si="124"/>
        <v>6.3651876863411303</v>
      </c>
      <c r="AC1153" s="88">
        <f t="shared" si="125"/>
        <v>5.846445183295037</v>
      </c>
      <c r="AD1153" s="88">
        <f t="shared" si="126"/>
        <v>5.3699785404005578</v>
      </c>
    </row>
    <row r="1154" spans="1:30" x14ac:dyDescent="0.25">
      <c r="A1154" s="30" t="s">
        <v>1020</v>
      </c>
      <c r="B1154" s="47">
        <v>40393</v>
      </c>
      <c r="C1154" s="35">
        <v>4301350307</v>
      </c>
      <c r="D1154" s="34">
        <v>340</v>
      </c>
      <c r="E1154" s="32">
        <v>6080</v>
      </c>
      <c r="F1154" s="34" t="s">
        <v>18</v>
      </c>
      <c r="G1154" s="34" t="s">
        <v>32</v>
      </c>
      <c r="H1154" s="34">
        <v>40.1572099999999</v>
      </c>
      <c r="I1154" s="2">
        <v>-110.59079</v>
      </c>
      <c r="J1154" s="35">
        <v>6080</v>
      </c>
      <c r="K1154" s="34">
        <v>365</v>
      </c>
      <c r="L1154" s="34">
        <v>730</v>
      </c>
      <c r="M1154" s="34">
        <v>1095</v>
      </c>
      <c r="N1154" s="34">
        <v>1460</v>
      </c>
      <c r="O1154" s="34">
        <v>1825</v>
      </c>
      <c r="P1154" s="34">
        <v>2190</v>
      </c>
      <c r="Q1154" s="48">
        <v>2.3290384453705478E-4</v>
      </c>
      <c r="R1154" s="14">
        <v>5584.4993841598389</v>
      </c>
      <c r="S1154" s="14">
        <v>5129.3804887634242</v>
      </c>
      <c r="T1154" s="14">
        <v>4711.3523323389527</v>
      </c>
      <c r="U1154" s="14">
        <v>4327.3921379123194</v>
      </c>
      <c r="V1154" s="14">
        <v>3974.7234751956371</v>
      </c>
      <c r="W1154" s="12">
        <v>3650.7961841177121</v>
      </c>
      <c r="X1154" s="88">
        <f t="shared" si="122"/>
        <v>8.9652275199999991</v>
      </c>
      <c r="Y1154" s="88">
        <f t="shared" si="127"/>
        <v>8.2345900599165844</v>
      </c>
      <c r="Z1154" s="88">
        <f t="shared" si="128"/>
        <v>7.5634972234231741</v>
      </c>
      <c r="AA1154" s="88">
        <f t="shared" si="123"/>
        <v>6.9470963135364086</v>
      </c>
      <c r="AB1154" s="88">
        <f t="shared" si="124"/>
        <v>6.3809301126057827</v>
      </c>
      <c r="AC1154" s="88">
        <f t="shared" si="125"/>
        <v>5.860904652008875</v>
      </c>
      <c r="AD1154" s="88">
        <f t="shared" si="126"/>
        <v>5.3832596085136677</v>
      </c>
    </row>
    <row r="1155" spans="1:30" x14ac:dyDescent="0.25">
      <c r="A1155" s="30" t="s">
        <v>1246</v>
      </c>
      <c r="B1155" s="47">
        <v>40642</v>
      </c>
      <c r="C1155" s="35">
        <v>4301350444</v>
      </c>
      <c r="D1155" s="34">
        <v>364</v>
      </c>
      <c r="E1155" s="32">
        <v>6105</v>
      </c>
      <c r="F1155" s="34" t="s">
        <v>18</v>
      </c>
      <c r="G1155" s="34" t="s">
        <v>32</v>
      </c>
      <c r="H1155" s="34">
        <v>40.080620000000003</v>
      </c>
      <c r="I1155" s="2">
        <v>-110.06986000000001</v>
      </c>
      <c r="J1155" s="35">
        <v>6105</v>
      </c>
      <c r="K1155" s="34">
        <v>365</v>
      </c>
      <c r="L1155" s="34">
        <v>730</v>
      </c>
      <c r="M1155" s="34">
        <v>1095</v>
      </c>
      <c r="N1155" s="34">
        <v>1460</v>
      </c>
      <c r="O1155" s="34">
        <v>1825</v>
      </c>
      <c r="P1155" s="34">
        <v>2190</v>
      </c>
      <c r="Q1155" s="48">
        <v>2.3290384453705478E-4</v>
      </c>
      <c r="R1155" s="14">
        <v>5607.4619638644435</v>
      </c>
      <c r="S1155" s="14">
        <v>5150.4716914310366</v>
      </c>
      <c r="T1155" s="14">
        <v>4730.724669231794</v>
      </c>
      <c r="U1155" s="14">
        <v>4345.1856911109717</v>
      </c>
      <c r="V1155" s="14">
        <v>3991.0669105377242</v>
      </c>
      <c r="W1155" s="12">
        <v>3665.8076815853015</v>
      </c>
      <c r="X1155" s="88">
        <f t="shared" si="122"/>
        <v>9.0020911199999993</v>
      </c>
      <c r="Y1155" s="88">
        <f t="shared" si="127"/>
        <v>8.2684493940445325</v>
      </c>
      <c r="Z1155" s="88">
        <f t="shared" si="128"/>
        <v>7.5945971297694861</v>
      </c>
      <c r="AA1155" s="88">
        <f t="shared" si="123"/>
        <v>6.975661676667726</v>
      </c>
      <c r="AB1155" s="88">
        <f t="shared" si="124"/>
        <v>6.4071674897135367</v>
      </c>
      <c r="AC1155" s="88">
        <f t="shared" si="125"/>
        <v>5.8850037665319377</v>
      </c>
      <c r="AD1155" s="88">
        <f t="shared" si="126"/>
        <v>5.405394722035517</v>
      </c>
    </row>
    <row r="1156" spans="1:30" x14ac:dyDescent="0.25">
      <c r="A1156" s="30" t="s">
        <v>783</v>
      </c>
      <c r="B1156" s="47">
        <v>39930</v>
      </c>
      <c r="C1156" s="35">
        <v>4301334064</v>
      </c>
      <c r="D1156" s="34">
        <v>362</v>
      </c>
      <c r="E1156" s="32">
        <v>6109</v>
      </c>
      <c r="F1156" s="34" t="s">
        <v>18</v>
      </c>
      <c r="G1156" s="34" t="s">
        <v>32</v>
      </c>
      <c r="H1156" s="34">
        <v>40.08672</v>
      </c>
      <c r="I1156" s="2">
        <v>-110.074749999999</v>
      </c>
      <c r="J1156" s="35">
        <v>6109</v>
      </c>
      <c r="K1156" s="34">
        <v>365</v>
      </c>
      <c r="L1156" s="34">
        <v>730</v>
      </c>
      <c r="M1156" s="34">
        <v>1095</v>
      </c>
      <c r="N1156" s="34">
        <v>1460</v>
      </c>
      <c r="O1156" s="34">
        <v>1825</v>
      </c>
      <c r="P1156" s="34">
        <v>2190</v>
      </c>
      <c r="Q1156" s="48">
        <v>2.3290384453705478E-4</v>
      </c>
      <c r="R1156" s="14">
        <v>5611.1359766171799</v>
      </c>
      <c r="S1156" s="14">
        <v>5153.8462838578544</v>
      </c>
      <c r="T1156" s="14">
        <v>4733.824243134648</v>
      </c>
      <c r="U1156" s="14">
        <v>4348.032659622756</v>
      </c>
      <c r="V1156" s="14">
        <v>3993.6818601924583</v>
      </c>
      <c r="W1156" s="12">
        <v>3668.2095211801156</v>
      </c>
      <c r="X1156" s="88">
        <f t="shared" ref="X1156:X1219" si="129">E1156*0.001474544</f>
        <v>9.0079892959999999</v>
      </c>
      <c r="Y1156" s="88">
        <f t="shared" si="127"/>
        <v>8.2738668875050028</v>
      </c>
      <c r="Z1156" s="88">
        <f t="shared" si="128"/>
        <v>7.5995731147848957</v>
      </c>
      <c r="AA1156" s="88">
        <f t="shared" si="123"/>
        <v>6.9802321347687357</v>
      </c>
      <c r="AB1156" s="88">
        <f t="shared" si="124"/>
        <v>6.4113654700507769</v>
      </c>
      <c r="AC1156" s="88">
        <f t="shared" si="125"/>
        <v>5.8888596248556278</v>
      </c>
      <c r="AD1156" s="88">
        <f t="shared" si="126"/>
        <v>5.4089363401990118</v>
      </c>
    </row>
    <row r="1157" spans="1:30" x14ac:dyDescent="0.25">
      <c r="A1157" s="30" t="s">
        <v>462</v>
      </c>
      <c r="B1157" s="47">
        <v>38938</v>
      </c>
      <c r="C1157" s="35">
        <v>4301332874</v>
      </c>
      <c r="D1157" s="34">
        <v>366</v>
      </c>
      <c r="E1157" s="32">
        <v>6111</v>
      </c>
      <c r="F1157" s="34" t="s">
        <v>18</v>
      </c>
      <c r="G1157" s="34" t="s">
        <v>32</v>
      </c>
      <c r="H1157" s="34">
        <v>40.0184199999999</v>
      </c>
      <c r="I1157" s="2">
        <v>-110.18256</v>
      </c>
      <c r="J1157" s="35">
        <v>6111</v>
      </c>
      <c r="K1157" s="34">
        <v>365</v>
      </c>
      <c r="L1157" s="34">
        <v>730</v>
      </c>
      <c r="M1157" s="34">
        <v>1095</v>
      </c>
      <c r="N1157" s="34">
        <v>1460</v>
      </c>
      <c r="O1157" s="34">
        <v>1825</v>
      </c>
      <c r="P1157" s="34">
        <v>2190</v>
      </c>
      <c r="Q1157" s="48">
        <v>2.3290384453705478E-4</v>
      </c>
      <c r="R1157" s="14">
        <v>5612.9729829935486</v>
      </c>
      <c r="S1157" s="14">
        <v>5155.5335800712637</v>
      </c>
      <c r="T1157" s="14">
        <v>4735.3740300860754</v>
      </c>
      <c r="U1157" s="14">
        <v>4349.4561438786486</v>
      </c>
      <c r="V1157" s="14">
        <v>3994.9893350198254</v>
      </c>
      <c r="W1157" s="12">
        <v>3669.4104409775227</v>
      </c>
      <c r="X1157" s="88">
        <f t="shared" si="129"/>
        <v>9.0109383839999992</v>
      </c>
      <c r="Y1157" s="88">
        <f t="shared" si="127"/>
        <v>8.2765756342352397</v>
      </c>
      <c r="Z1157" s="88">
        <f t="shared" si="128"/>
        <v>7.6020611072926014</v>
      </c>
      <c r="AA1157" s="88">
        <f t="shared" ref="AA1157:AA1220" si="130">T1157*0.001474544</f>
        <v>6.9825173638192419</v>
      </c>
      <c r="AB1157" s="88">
        <f t="shared" ref="AB1157:AB1220" si="131">U1157*0.001474544</f>
        <v>6.413464460219398</v>
      </c>
      <c r="AC1157" s="88">
        <f t="shared" ref="AC1157:AC1220" si="132">V1157*0.001474544</f>
        <v>5.8907875540174732</v>
      </c>
      <c r="AD1157" s="88">
        <f t="shared" ref="AD1157:AD1220" si="133">W1157*0.001474544</f>
        <v>5.4107071492807597</v>
      </c>
    </row>
    <row r="1158" spans="1:30" x14ac:dyDescent="0.25">
      <c r="A1158" s="30" t="s">
        <v>1395</v>
      </c>
      <c r="B1158" s="47">
        <v>40864</v>
      </c>
      <c r="C1158" s="35">
        <v>4301350876</v>
      </c>
      <c r="D1158" s="34">
        <v>362</v>
      </c>
      <c r="E1158" s="32">
        <v>6125</v>
      </c>
      <c r="F1158" s="34" t="s">
        <v>18</v>
      </c>
      <c r="G1158" s="34" t="s">
        <v>32</v>
      </c>
      <c r="H1158" s="34">
        <v>40.140270000000001</v>
      </c>
      <c r="I1158" s="2">
        <v>-110.02292</v>
      </c>
      <c r="J1158" s="35">
        <v>6125</v>
      </c>
      <c r="K1158" s="34">
        <v>365</v>
      </c>
      <c r="L1158" s="34">
        <v>730</v>
      </c>
      <c r="M1158" s="34">
        <v>1095</v>
      </c>
      <c r="N1158" s="34">
        <v>1460</v>
      </c>
      <c r="O1158" s="34">
        <v>1825</v>
      </c>
      <c r="P1158" s="34">
        <v>2190</v>
      </c>
      <c r="Q1158" s="48">
        <v>2.3290384453705478E-4</v>
      </c>
      <c r="R1158" s="14">
        <v>5625.8320276281265</v>
      </c>
      <c r="S1158" s="14">
        <v>5167.3446535651265</v>
      </c>
      <c r="T1158" s="14">
        <v>4746.2225387460667</v>
      </c>
      <c r="U1158" s="14">
        <v>4359.4205336698942</v>
      </c>
      <c r="V1158" s="14">
        <v>4004.1416588113943</v>
      </c>
      <c r="W1158" s="12">
        <v>3677.8168795593729</v>
      </c>
      <c r="X1158" s="88">
        <f t="shared" si="129"/>
        <v>9.0315820000000002</v>
      </c>
      <c r="Y1158" s="88">
        <f t="shared" si="127"/>
        <v>8.2955368613468874</v>
      </c>
      <c r="Z1158" s="88">
        <f t="shared" si="128"/>
        <v>7.6194770548465351</v>
      </c>
      <c r="AA1158" s="88">
        <f t="shared" si="130"/>
        <v>6.9985139671727801</v>
      </c>
      <c r="AB1158" s="88">
        <f t="shared" si="131"/>
        <v>6.4281573913997399</v>
      </c>
      <c r="AC1158" s="88">
        <f t="shared" si="132"/>
        <v>5.904283058150388</v>
      </c>
      <c r="AD1158" s="88">
        <f t="shared" si="133"/>
        <v>5.4231028128529957</v>
      </c>
    </row>
    <row r="1159" spans="1:30" x14ac:dyDescent="0.25">
      <c r="A1159" s="30" t="s">
        <v>648</v>
      </c>
      <c r="B1159" s="47">
        <v>39496</v>
      </c>
      <c r="C1159" s="35">
        <v>4301333515</v>
      </c>
      <c r="D1159" s="34">
        <v>307</v>
      </c>
      <c r="E1159" s="32">
        <v>6136</v>
      </c>
      <c r="F1159" s="34" t="s">
        <v>18</v>
      </c>
      <c r="G1159" s="34" t="s">
        <v>32</v>
      </c>
      <c r="H1159" s="34">
        <v>40.065309999999897</v>
      </c>
      <c r="I1159" s="2">
        <v>-110.13093000000001</v>
      </c>
      <c r="J1159" s="35">
        <v>6136</v>
      </c>
      <c r="K1159" s="34">
        <v>365</v>
      </c>
      <c r="L1159" s="34">
        <v>730</v>
      </c>
      <c r="M1159" s="34">
        <v>1095</v>
      </c>
      <c r="N1159" s="34">
        <v>1460</v>
      </c>
      <c r="O1159" s="34">
        <v>1825</v>
      </c>
      <c r="P1159" s="34">
        <v>2190</v>
      </c>
      <c r="Q1159" s="48">
        <v>2.3290384453705478E-4</v>
      </c>
      <c r="R1159" s="14">
        <v>5635.9355626981533</v>
      </c>
      <c r="S1159" s="14">
        <v>5176.6247827388761</v>
      </c>
      <c r="T1159" s="14">
        <v>4754.7463669789167</v>
      </c>
      <c r="U1159" s="14">
        <v>4367.2496970773009</v>
      </c>
      <c r="V1159" s="14">
        <v>4011.3327703619125</v>
      </c>
      <c r="W1159" s="12">
        <v>3684.4219384451121</v>
      </c>
      <c r="X1159" s="88">
        <f t="shared" si="129"/>
        <v>9.0478019839999995</v>
      </c>
      <c r="Y1159" s="88">
        <f t="shared" si="127"/>
        <v>8.310434968363186</v>
      </c>
      <c r="Z1159" s="88">
        <f t="shared" si="128"/>
        <v>7.6331610136389134</v>
      </c>
      <c r="AA1159" s="88">
        <f t="shared" si="130"/>
        <v>7.0110827269505593</v>
      </c>
      <c r="AB1159" s="88">
        <f t="shared" si="131"/>
        <v>6.4397018373271511</v>
      </c>
      <c r="AC1159" s="88">
        <f t="shared" si="132"/>
        <v>5.9148866685405359</v>
      </c>
      <c r="AD1159" s="88">
        <f t="shared" si="133"/>
        <v>5.432842262802609</v>
      </c>
    </row>
    <row r="1160" spans="1:30" x14ac:dyDescent="0.25">
      <c r="A1160" s="30" t="s">
        <v>1671</v>
      </c>
      <c r="B1160" s="47">
        <v>41234</v>
      </c>
      <c r="C1160" s="35">
        <v>4301351160</v>
      </c>
      <c r="D1160" s="34">
        <v>95</v>
      </c>
      <c r="E1160" s="32">
        <v>6185</v>
      </c>
      <c r="F1160" s="34" t="s">
        <v>18</v>
      </c>
      <c r="G1160" s="34" t="s">
        <v>32</v>
      </c>
      <c r="H1160" s="34">
        <v>40.289200000000001</v>
      </c>
      <c r="I1160" s="2">
        <v>-110.10239</v>
      </c>
      <c r="J1160" s="35">
        <v>6185</v>
      </c>
      <c r="K1160" s="34">
        <v>365</v>
      </c>
      <c r="L1160" s="34">
        <v>730</v>
      </c>
      <c r="M1160" s="34">
        <v>1095</v>
      </c>
      <c r="N1160" s="34">
        <v>1460</v>
      </c>
      <c r="O1160" s="34">
        <v>1825</v>
      </c>
      <c r="P1160" s="34">
        <v>2190</v>
      </c>
      <c r="Q1160" s="48">
        <v>2.3290384453705478E-4</v>
      </c>
      <c r="R1160" s="14">
        <v>5680.9422189191782</v>
      </c>
      <c r="S1160" s="14">
        <v>5217.9635399673971</v>
      </c>
      <c r="T1160" s="14">
        <v>4792.7161472888856</v>
      </c>
      <c r="U1160" s="14">
        <v>4402.12506134666</v>
      </c>
      <c r="V1160" s="14">
        <v>4043.3659036324038</v>
      </c>
      <c r="W1160" s="12">
        <v>3713.8444734815871</v>
      </c>
      <c r="X1160" s="88">
        <f t="shared" si="129"/>
        <v>9.1200546399999993</v>
      </c>
      <c r="Y1160" s="88">
        <f t="shared" si="127"/>
        <v>8.376799263253961</v>
      </c>
      <c r="Z1160" s="88">
        <f t="shared" si="128"/>
        <v>7.694116830077685</v>
      </c>
      <c r="AA1160" s="88">
        <f t="shared" si="130"/>
        <v>7.0670708386879424</v>
      </c>
      <c r="AB1160" s="88">
        <f t="shared" si="131"/>
        <v>6.4911270964583494</v>
      </c>
      <c r="AC1160" s="88">
        <f t="shared" si="132"/>
        <v>5.962120933005739</v>
      </c>
      <c r="AD1160" s="88">
        <f t="shared" si="133"/>
        <v>5.4762270853054336</v>
      </c>
    </row>
    <row r="1161" spans="1:30" x14ac:dyDescent="0.25">
      <c r="A1161" s="30" t="s">
        <v>1526</v>
      </c>
      <c r="B1161" s="47">
        <v>41035</v>
      </c>
      <c r="C1161" s="35">
        <v>4304751737</v>
      </c>
      <c r="D1161" s="34">
        <v>238</v>
      </c>
      <c r="E1161" s="32">
        <v>6186</v>
      </c>
      <c r="F1161" s="34" t="s">
        <v>18</v>
      </c>
      <c r="G1161" s="34" t="s">
        <v>19</v>
      </c>
      <c r="H1161" s="34">
        <v>40.134230000000002</v>
      </c>
      <c r="I1161" s="2">
        <v>-109.79894</v>
      </c>
      <c r="J1161" s="35">
        <v>6186</v>
      </c>
      <c r="K1161" s="34">
        <v>365</v>
      </c>
      <c r="L1161" s="34">
        <v>730</v>
      </c>
      <c r="M1161" s="34">
        <v>1095</v>
      </c>
      <c r="N1161" s="34">
        <v>1460</v>
      </c>
      <c r="O1161" s="34">
        <v>1825</v>
      </c>
      <c r="P1161" s="34">
        <v>2190</v>
      </c>
      <c r="Q1161" s="48">
        <v>2.3290384453705478E-4</v>
      </c>
      <c r="R1161" s="14">
        <v>5681.8607221073617</v>
      </c>
      <c r="S1161" s="14">
        <v>5218.8071880741018</v>
      </c>
      <c r="T1161" s="14">
        <v>4793.4910407645984</v>
      </c>
      <c r="U1161" s="14">
        <v>4402.8368034746063</v>
      </c>
      <c r="V1161" s="14">
        <v>4044.0196410460871</v>
      </c>
      <c r="W1161" s="12">
        <v>3714.4449333802909</v>
      </c>
      <c r="X1161" s="88">
        <f t="shared" si="129"/>
        <v>9.1215291839999999</v>
      </c>
      <c r="Y1161" s="88">
        <f t="shared" ref="Y1161:Y1224" si="134">R1161*0.001474544</f>
        <v>8.3781536366190767</v>
      </c>
      <c r="Z1161" s="88">
        <f t="shared" ref="Z1161:Z1224" si="135">S1161*0.001474544</f>
        <v>7.6953608263315383</v>
      </c>
      <c r="AA1161" s="88">
        <f t="shared" si="130"/>
        <v>7.0682134532131942</v>
      </c>
      <c r="AB1161" s="88">
        <f t="shared" si="131"/>
        <v>6.4921765915426599</v>
      </c>
      <c r="AC1161" s="88">
        <f t="shared" si="132"/>
        <v>5.9630848975866613</v>
      </c>
      <c r="AD1161" s="88">
        <f t="shared" si="133"/>
        <v>5.4771124898463075</v>
      </c>
    </row>
    <row r="1162" spans="1:30" x14ac:dyDescent="0.25">
      <c r="A1162" s="30" t="s">
        <v>1485</v>
      </c>
      <c r="B1162" s="47">
        <v>40971</v>
      </c>
      <c r="C1162" s="35">
        <v>4301350726</v>
      </c>
      <c r="D1162" s="34">
        <v>304</v>
      </c>
      <c r="E1162" s="32">
        <v>6191</v>
      </c>
      <c r="F1162" s="34" t="s">
        <v>18</v>
      </c>
      <c r="G1162" s="34" t="s">
        <v>32</v>
      </c>
      <c r="H1162" s="34">
        <v>40.043999999999897</v>
      </c>
      <c r="I1162" s="2">
        <v>-110.159499999999</v>
      </c>
      <c r="J1162" s="35">
        <v>6191</v>
      </c>
      <c r="K1162" s="34">
        <v>365</v>
      </c>
      <c r="L1162" s="34">
        <v>730</v>
      </c>
      <c r="M1162" s="34">
        <v>1095</v>
      </c>
      <c r="N1162" s="34">
        <v>1460</v>
      </c>
      <c r="O1162" s="34">
        <v>1825</v>
      </c>
      <c r="P1162" s="34">
        <v>2190</v>
      </c>
      <c r="Q1162" s="48">
        <v>2.3290384453705478E-4</v>
      </c>
      <c r="R1162" s="14">
        <v>5686.4532380482833</v>
      </c>
      <c r="S1162" s="14">
        <v>5223.0254286076242</v>
      </c>
      <c r="T1162" s="14">
        <v>4797.3655081431671</v>
      </c>
      <c r="U1162" s="14">
        <v>4406.3955141143369</v>
      </c>
      <c r="V1162" s="14">
        <v>4047.2883281145046</v>
      </c>
      <c r="W1162" s="12">
        <v>3717.4472328738084</v>
      </c>
      <c r="X1162" s="88">
        <f t="shared" si="129"/>
        <v>9.1289019039999992</v>
      </c>
      <c r="Y1162" s="88">
        <f t="shared" si="134"/>
        <v>8.3849255034446681</v>
      </c>
      <c r="Z1162" s="88">
        <f t="shared" si="135"/>
        <v>7.7015808076008003</v>
      </c>
      <c r="AA1162" s="88">
        <f t="shared" si="130"/>
        <v>7.0739265258394575</v>
      </c>
      <c r="AB1162" s="88">
        <f t="shared" si="131"/>
        <v>6.4974240669642107</v>
      </c>
      <c r="AC1162" s="88">
        <f t="shared" si="132"/>
        <v>5.9679047204912736</v>
      </c>
      <c r="AD1162" s="88">
        <f t="shared" si="133"/>
        <v>5.4815395125506763</v>
      </c>
    </row>
    <row r="1163" spans="1:30" x14ac:dyDescent="0.25">
      <c r="A1163" s="30" t="s">
        <v>356</v>
      </c>
      <c r="B1163" s="47">
        <v>37986</v>
      </c>
      <c r="C1163" s="35">
        <v>4301332303</v>
      </c>
      <c r="D1163" s="34">
        <v>353</v>
      </c>
      <c r="E1163" s="32">
        <v>6236</v>
      </c>
      <c r="F1163" s="34" t="s">
        <v>18</v>
      </c>
      <c r="G1163" s="34" t="s">
        <v>32</v>
      </c>
      <c r="H1163" s="34">
        <v>40.040019999999899</v>
      </c>
      <c r="I1163" s="2">
        <v>-110.20184</v>
      </c>
      <c r="J1163" s="35">
        <v>6236</v>
      </c>
      <c r="K1163" s="34">
        <v>365</v>
      </c>
      <c r="L1163" s="34">
        <v>730</v>
      </c>
      <c r="M1163" s="34">
        <v>1095</v>
      </c>
      <c r="N1163" s="34">
        <v>1460</v>
      </c>
      <c r="O1163" s="34">
        <v>1825</v>
      </c>
      <c r="P1163" s="34">
        <v>2190</v>
      </c>
      <c r="Q1163" s="48">
        <v>2.3290384453705478E-4</v>
      </c>
      <c r="R1163" s="14">
        <v>5727.785881516571</v>
      </c>
      <c r="S1163" s="14">
        <v>5260.9895934093274</v>
      </c>
      <c r="T1163" s="14">
        <v>4832.235714550281</v>
      </c>
      <c r="U1163" s="14">
        <v>4438.4239098719117</v>
      </c>
      <c r="V1163" s="14">
        <v>4076.7065117302618</v>
      </c>
      <c r="W1163" s="12">
        <v>3744.4679283154692</v>
      </c>
      <c r="X1163" s="88">
        <f t="shared" si="129"/>
        <v>9.1952563840000003</v>
      </c>
      <c r="Y1163" s="88">
        <f t="shared" si="134"/>
        <v>8.4458723048749711</v>
      </c>
      <c r="Z1163" s="88">
        <f t="shared" si="135"/>
        <v>7.7575606390241632</v>
      </c>
      <c r="AA1163" s="88">
        <f t="shared" si="130"/>
        <v>7.125344179475829</v>
      </c>
      <c r="AB1163" s="88">
        <f t="shared" si="131"/>
        <v>6.5446513457581679</v>
      </c>
      <c r="AC1163" s="88">
        <f t="shared" si="132"/>
        <v>6.0112831266327866</v>
      </c>
      <c r="AD1163" s="88">
        <f t="shared" si="133"/>
        <v>5.5213827168900051</v>
      </c>
    </row>
    <row r="1164" spans="1:30" x14ac:dyDescent="0.25">
      <c r="A1164" s="30" t="s">
        <v>1059</v>
      </c>
      <c r="B1164" s="47">
        <v>40444</v>
      </c>
      <c r="C1164" s="35">
        <v>4301334201</v>
      </c>
      <c r="D1164" s="34">
        <v>366</v>
      </c>
      <c r="E1164" s="32">
        <v>6236</v>
      </c>
      <c r="F1164" s="34" t="s">
        <v>18</v>
      </c>
      <c r="G1164" s="34" t="s">
        <v>32</v>
      </c>
      <c r="H1164" s="34">
        <v>40.080489999999898</v>
      </c>
      <c r="I1164" s="2">
        <v>-110.15516</v>
      </c>
      <c r="J1164" s="35">
        <v>6236</v>
      </c>
      <c r="K1164" s="34">
        <v>365</v>
      </c>
      <c r="L1164" s="34">
        <v>730</v>
      </c>
      <c r="M1164" s="34">
        <v>1095</v>
      </c>
      <c r="N1164" s="34">
        <v>1460</v>
      </c>
      <c r="O1164" s="34">
        <v>1825</v>
      </c>
      <c r="P1164" s="34">
        <v>2190</v>
      </c>
      <c r="Q1164" s="48">
        <v>2.3290384453705478E-4</v>
      </c>
      <c r="R1164" s="14">
        <v>5727.785881516571</v>
      </c>
      <c r="S1164" s="14">
        <v>5260.9895934093274</v>
      </c>
      <c r="T1164" s="14">
        <v>4832.235714550281</v>
      </c>
      <c r="U1164" s="14">
        <v>4438.4239098719117</v>
      </c>
      <c r="V1164" s="14">
        <v>4076.7065117302618</v>
      </c>
      <c r="W1164" s="12">
        <v>3744.4679283154692</v>
      </c>
      <c r="X1164" s="88">
        <f t="shared" si="129"/>
        <v>9.1952563840000003</v>
      </c>
      <c r="Y1164" s="88">
        <f t="shared" si="134"/>
        <v>8.4458723048749711</v>
      </c>
      <c r="Z1164" s="88">
        <f t="shared" si="135"/>
        <v>7.7575606390241632</v>
      </c>
      <c r="AA1164" s="88">
        <f t="shared" si="130"/>
        <v>7.125344179475829</v>
      </c>
      <c r="AB1164" s="88">
        <f t="shared" si="131"/>
        <v>6.5446513457581679</v>
      </c>
      <c r="AC1164" s="88">
        <f t="shared" si="132"/>
        <v>6.0112831266327866</v>
      </c>
      <c r="AD1164" s="88">
        <f t="shared" si="133"/>
        <v>5.5213827168900051</v>
      </c>
    </row>
    <row r="1165" spans="1:30" x14ac:dyDescent="0.25">
      <c r="A1165" s="30" t="s">
        <v>263</v>
      </c>
      <c r="B1165" s="47">
        <v>34284</v>
      </c>
      <c r="C1165" s="35">
        <v>4301331393</v>
      </c>
      <c r="D1165" s="34">
        <v>366</v>
      </c>
      <c r="E1165" s="32">
        <v>6244</v>
      </c>
      <c r="F1165" s="34" t="s">
        <v>18</v>
      </c>
      <c r="G1165" s="34" t="s">
        <v>32</v>
      </c>
      <c r="H1165" s="34">
        <v>40.37576</v>
      </c>
      <c r="I1165" s="2">
        <v>-110.08243</v>
      </c>
      <c r="J1165" s="35">
        <v>6244</v>
      </c>
      <c r="K1165" s="34">
        <v>365</v>
      </c>
      <c r="L1165" s="34">
        <v>730</v>
      </c>
      <c r="M1165" s="34">
        <v>1095</v>
      </c>
      <c r="N1165" s="34">
        <v>1460</v>
      </c>
      <c r="O1165" s="34">
        <v>1825</v>
      </c>
      <c r="P1165" s="34">
        <v>2190</v>
      </c>
      <c r="Q1165" s="48">
        <v>2.3290384453705478E-4</v>
      </c>
      <c r="R1165" s="14">
        <v>5735.1339070220447</v>
      </c>
      <c r="S1165" s="14">
        <v>5267.7387782629639</v>
      </c>
      <c r="T1165" s="14">
        <v>4838.4348623559899</v>
      </c>
      <c r="U1165" s="14">
        <v>4444.1178468954804</v>
      </c>
      <c r="V1165" s="14">
        <v>4081.9364110397296</v>
      </c>
      <c r="W1165" s="12">
        <v>3749.271607505098</v>
      </c>
      <c r="X1165" s="88">
        <f t="shared" si="129"/>
        <v>9.2070527359999996</v>
      </c>
      <c r="Y1165" s="88">
        <f t="shared" si="134"/>
        <v>8.4567072917959134</v>
      </c>
      <c r="Z1165" s="88">
        <f t="shared" si="135"/>
        <v>7.7675126090549833</v>
      </c>
      <c r="AA1165" s="88">
        <f t="shared" si="130"/>
        <v>7.1344850956778503</v>
      </c>
      <c r="AB1165" s="88">
        <f t="shared" si="131"/>
        <v>6.5530473064326493</v>
      </c>
      <c r="AC1165" s="88">
        <f t="shared" si="132"/>
        <v>6.0189948432801668</v>
      </c>
      <c r="AD1165" s="88">
        <f t="shared" si="133"/>
        <v>5.5284659532169966</v>
      </c>
    </row>
    <row r="1166" spans="1:30" x14ac:dyDescent="0.25">
      <c r="A1166" s="30" t="s">
        <v>1474</v>
      </c>
      <c r="B1166" s="47">
        <v>40953</v>
      </c>
      <c r="C1166" s="35">
        <v>4301350780</v>
      </c>
      <c r="D1166" s="34">
        <v>339</v>
      </c>
      <c r="E1166" s="32">
        <v>6244</v>
      </c>
      <c r="F1166" s="34" t="s">
        <v>18</v>
      </c>
      <c r="G1166" s="34" t="s">
        <v>32</v>
      </c>
      <c r="H1166" s="34">
        <v>40.02619</v>
      </c>
      <c r="I1166" s="2">
        <v>-110.55244</v>
      </c>
      <c r="J1166" s="35">
        <v>6244</v>
      </c>
      <c r="K1166" s="34">
        <v>365</v>
      </c>
      <c r="L1166" s="34">
        <v>730</v>
      </c>
      <c r="M1166" s="34">
        <v>1095</v>
      </c>
      <c r="N1166" s="34">
        <v>1460</v>
      </c>
      <c r="O1166" s="34">
        <v>1825</v>
      </c>
      <c r="P1166" s="34">
        <v>2190</v>
      </c>
      <c r="Q1166" s="48">
        <v>2.3290384453705478E-4</v>
      </c>
      <c r="R1166" s="14">
        <v>5735.1339070220447</v>
      </c>
      <c r="S1166" s="14">
        <v>5267.7387782629639</v>
      </c>
      <c r="T1166" s="14">
        <v>4838.4348623559899</v>
      </c>
      <c r="U1166" s="14">
        <v>4444.1178468954804</v>
      </c>
      <c r="V1166" s="14">
        <v>4081.9364110397296</v>
      </c>
      <c r="W1166" s="12">
        <v>3749.271607505098</v>
      </c>
      <c r="X1166" s="88">
        <f t="shared" si="129"/>
        <v>9.2070527359999996</v>
      </c>
      <c r="Y1166" s="88">
        <f t="shared" si="134"/>
        <v>8.4567072917959134</v>
      </c>
      <c r="Z1166" s="88">
        <f t="shared" si="135"/>
        <v>7.7675126090549833</v>
      </c>
      <c r="AA1166" s="88">
        <f t="shared" si="130"/>
        <v>7.1344850956778503</v>
      </c>
      <c r="AB1166" s="88">
        <f t="shared" si="131"/>
        <v>6.5530473064326493</v>
      </c>
      <c r="AC1166" s="88">
        <f t="shared" si="132"/>
        <v>6.0189948432801668</v>
      </c>
      <c r="AD1166" s="88">
        <f t="shared" si="133"/>
        <v>5.5284659532169966</v>
      </c>
    </row>
    <row r="1167" spans="1:30" x14ac:dyDescent="0.25">
      <c r="A1167" s="30" t="s">
        <v>530</v>
      </c>
      <c r="B1167" s="47">
        <v>39203</v>
      </c>
      <c r="C1167" s="35">
        <v>4301333057</v>
      </c>
      <c r="D1167" s="34">
        <v>366</v>
      </c>
      <c r="E1167" s="32">
        <v>6245</v>
      </c>
      <c r="F1167" s="34" t="s">
        <v>18</v>
      </c>
      <c r="G1167" s="34" t="s">
        <v>32</v>
      </c>
      <c r="H1167" s="34">
        <v>40.046810000000001</v>
      </c>
      <c r="I1167" s="2">
        <v>-110.13578</v>
      </c>
      <c r="J1167" s="35">
        <v>6245</v>
      </c>
      <c r="K1167" s="34">
        <v>365</v>
      </c>
      <c r="L1167" s="34">
        <v>730</v>
      </c>
      <c r="M1167" s="34">
        <v>1095</v>
      </c>
      <c r="N1167" s="34">
        <v>1460</v>
      </c>
      <c r="O1167" s="34">
        <v>1825</v>
      </c>
      <c r="P1167" s="34">
        <v>2190</v>
      </c>
      <c r="Q1167" s="48">
        <v>2.3290384453705478E-4</v>
      </c>
      <c r="R1167" s="14">
        <v>5736.052410210229</v>
      </c>
      <c r="S1167" s="14">
        <v>5268.5824263696686</v>
      </c>
      <c r="T1167" s="14">
        <v>4839.2097558317037</v>
      </c>
      <c r="U1167" s="14">
        <v>4444.8295890234267</v>
      </c>
      <c r="V1167" s="14">
        <v>4082.5901484534133</v>
      </c>
      <c r="W1167" s="12">
        <v>3749.8720674038013</v>
      </c>
      <c r="X1167" s="88">
        <f t="shared" si="129"/>
        <v>9.2085272800000002</v>
      </c>
      <c r="Y1167" s="88">
        <f t="shared" si="134"/>
        <v>8.458061665161031</v>
      </c>
      <c r="Z1167" s="88">
        <f t="shared" si="135"/>
        <v>7.7687566053088366</v>
      </c>
      <c r="AA1167" s="88">
        <f t="shared" si="130"/>
        <v>7.1356277102031029</v>
      </c>
      <c r="AB1167" s="88">
        <f t="shared" si="131"/>
        <v>6.5540968015169598</v>
      </c>
      <c r="AC1167" s="88">
        <f t="shared" si="132"/>
        <v>6.0199588078610899</v>
      </c>
      <c r="AD1167" s="88">
        <f t="shared" si="133"/>
        <v>5.5293513577578706</v>
      </c>
    </row>
    <row r="1168" spans="1:30" x14ac:dyDescent="0.25">
      <c r="A1168" s="30" t="s">
        <v>319</v>
      </c>
      <c r="B1168" s="47">
        <v>36715</v>
      </c>
      <c r="C1168" s="35">
        <v>4301332149</v>
      </c>
      <c r="D1168" s="34">
        <v>347</v>
      </c>
      <c r="E1168" s="32">
        <v>6256</v>
      </c>
      <c r="F1168" s="34" t="s">
        <v>18</v>
      </c>
      <c r="G1168" s="34" t="s">
        <v>32</v>
      </c>
      <c r="H1168" s="34">
        <v>40.320120000000003</v>
      </c>
      <c r="I1168" s="2">
        <v>-110.149469999999</v>
      </c>
      <c r="J1168" s="35">
        <v>6256</v>
      </c>
      <c r="K1168" s="34">
        <v>365</v>
      </c>
      <c r="L1168" s="34">
        <v>730</v>
      </c>
      <c r="M1168" s="34">
        <v>1095</v>
      </c>
      <c r="N1168" s="34">
        <v>1460</v>
      </c>
      <c r="O1168" s="34">
        <v>1825</v>
      </c>
      <c r="P1168" s="34">
        <v>2190</v>
      </c>
      <c r="Q1168" s="48">
        <v>2.3290384453705478E-4</v>
      </c>
      <c r="R1168" s="14">
        <v>5746.1559452802549</v>
      </c>
      <c r="S1168" s="14">
        <v>5277.8625555434173</v>
      </c>
      <c r="T1168" s="14">
        <v>4847.7335840645537</v>
      </c>
      <c r="U1168" s="14">
        <v>4452.6587524308334</v>
      </c>
      <c r="V1168" s="14">
        <v>4089.7812600039315</v>
      </c>
      <c r="W1168" s="12">
        <v>3756.4771262895406</v>
      </c>
      <c r="X1168" s="88">
        <f t="shared" si="129"/>
        <v>9.2247472639999994</v>
      </c>
      <c r="Y1168" s="88">
        <f t="shared" si="134"/>
        <v>8.4729597721773278</v>
      </c>
      <c r="Z1168" s="88">
        <f t="shared" si="135"/>
        <v>7.7824405641012122</v>
      </c>
      <c r="AA1168" s="88">
        <f t="shared" si="130"/>
        <v>7.1481964699808831</v>
      </c>
      <c r="AB1168" s="88">
        <f t="shared" si="131"/>
        <v>6.5656412474443702</v>
      </c>
      <c r="AC1168" s="88">
        <f t="shared" si="132"/>
        <v>6.030562418251237</v>
      </c>
      <c r="AD1168" s="88">
        <f t="shared" si="133"/>
        <v>5.5390908077074839</v>
      </c>
    </row>
    <row r="1169" spans="1:30" x14ac:dyDescent="0.25">
      <c r="A1169" s="30" t="s">
        <v>1136</v>
      </c>
      <c r="B1169" s="47">
        <v>40519</v>
      </c>
      <c r="C1169" s="35">
        <v>4301350042</v>
      </c>
      <c r="D1169" s="34">
        <v>359</v>
      </c>
      <c r="E1169" s="32">
        <v>6260</v>
      </c>
      <c r="F1169" s="34" t="s">
        <v>18</v>
      </c>
      <c r="G1169" s="34" t="s">
        <v>32</v>
      </c>
      <c r="H1169" s="34">
        <v>40.093069999999898</v>
      </c>
      <c r="I1169" s="2">
        <v>-110.18285</v>
      </c>
      <c r="J1169" s="35">
        <v>6260</v>
      </c>
      <c r="K1169" s="34">
        <v>365</v>
      </c>
      <c r="L1169" s="34">
        <v>730</v>
      </c>
      <c r="M1169" s="34">
        <v>1095</v>
      </c>
      <c r="N1169" s="34">
        <v>1460</v>
      </c>
      <c r="O1169" s="34">
        <v>1825</v>
      </c>
      <c r="P1169" s="34">
        <v>2190</v>
      </c>
      <c r="Q1169" s="48">
        <v>2.3290384453705478E-4</v>
      </c>
      <c r="R1169" s="14">
        <v>5749.8299580329913</v>
      </c>
      <c r="S1169" s="14">
        <v>5281.237147970236</v>
      </c>
      <c r="T1169" s="14">
        <v>4850.8331579674086</v>
      </c>
      <c r="U1169" s="14">
        <v>4455.5057209426186</v>
      </c>
      <c r="V1169" s="14">
        <v>4092.3962096586656</v>
      </c>
      <c r="W1169" s="12">
        <v>3758.8789658843548</v>
      </c>
      <c r="X1169" s="88">
        <f t="shared" si="129"/>
        <v>9.23064544</v>
      </c>
      <c r="Y1169" s="88">
        <f t="shared" si="134"/>
        <v>8.478377265637798</v>
      </c>
      <c r="Z1169" s="88">
        <f t="shared" si="135"/>
        <v>7.7874165491166236</v>
      </c>
      <c r="AA1169" s="88">
        <f t="shared" si="130"/>
        <v>7.1527669280818946</v>
      </c>
      <c r="AB1169" s="88">
        <f t="shared" si="131"/>
        <v>6.5698392277816122</v>
      </c>
      <c r="AC1169" s="88">
        <f t="shared" si="132"/>
        <v>6.034418276574927</v>
      </c>
      <c r="AD1169" s="88">
        <f t="shared" si="133"/>
        <v>5.5426324258709796</v>
      </c>
    </row>
    <row r="1170" spans="1:30" x14ac:dyDescent="0.25">
      <c r="A1170" s="30" t="s">
        <v>1300</v>
      </c>
      <c r="B1170" s="47">
        <v>40706</v>
      </c>
      <c r="C1170" s="35">
        <v>4304751491</v>
      </c>
      <c r="D1170" s="34">
        <v>318</v>
      </c>
      <c r="E1170" s="32">
        <v>6290</v>
      </c>
      <c r="F1170" s="34" t="s">
        <v>18</v>
      </c>
      <c r="G1170" s="34" t="s">
        <v>19</v>
      </c>
      <c r="H1170" s="34">
        <v>40.136719999999897</v>
      </c>
      <c r="I1170" s="2">
        <v>-109.80407</v>
      </c>
      <c r="J1170" s="35">
        <v>6290</v>
      </c>
      <c r="K1170" s="34">
        <v>365</v>
      </c>
      <c r="L1170" s="34">
        <v>730</v>
      </c>
      <c r="M1170" s="34">
        <v>1095</v>
      </c>
      <c r="N1170" s="34">
        <v>1460</v>
      </c>
      <c r="O1170" s="34">
        <v>1825</v>
      </c>
      <c r="P1170" s="34">
        <v>2190</v>
      </c>
      <c r="Q1170" s="48">
        <v>2.3290384453705478E-4</v>
      </c>
      <c r="R1170" s="14">
        <v>5777.3850536785176</v>
      </c>
      <c r="S1170" s="14">
        <v>5306.5465911713709</v>
      </c>
      <c r="T1170" s="14">
        <v>4874.0799622388176</v>
      </c>
      <c r="U1170" s="14">
        <v>4476.8579847810015</v>
      </c>
      <c r="V1170" s="14">
        <v>4112.0083320691701</v>
      </c>
      <c r="W1170" s="12">
        <v>3776.8927628454621</v>
      </c>
      <c r="X1170" s="88">
        <f t="shared" si="129"/>
        <v>9.2748817599999995</v>
      </c>
      <c r="Y1170" s="88">
        <f t="shared" si="134"/>
        <v>8.5190084665913357</v>
      </c>
      <c r="Z1170" s="88">
        <f t="shared" si="135"/>
        <v>7.8247364367321977</v>
      </c>
      <c r="AA1170" s="88">
        <f t="shared" si="130"/>
        <v>7.1870453638394745</v>
      </c>
      <c r="AB1170" s="88">
        <f t="shared" si="131"/>
        <v>6.601324080310917</v>
      </c>
      <c r="AC1170" s="88">
        <f t="shared" si="132"/>
        <v>6.0633372140026021</v>
      </c>
      <c r="AD1170" s="88">
        <f t="shared" si="133"/>
        <v>5.5691945620971985</v>
      </c>
    </row>
    <row r="1171" spans="1:30" x14ac:dyDescent="0.25">
      <c r="A1171" s="30" t="s">
        <v>1611</v>
      </c>
      <c r="B1171" s="47">
        <v>41159</v>
      </c>
      <c r="C1171" s="35">
        <v>4301351103</v>
      </c>
      <c r="D1171" s="34">
        <v>110</v>
      </c>
      <c r="E1171" s="32">
        <v>6292</v>
      </c>
      <c r="F1171" s="34" t="s">
        <v>18</v>
      </c>
      <c r="G1171" s="34" t="s">
        <v>32</v>
      </c>
      <c r="H1171" s="34">
        <v>40.0474099999999</v>
      </c>
      <c r="I1171" s="2">
        <v>-110.20209</v>
      </c>
      <c r="J1171" s="35">
        <v>6292</v>
      </c>
      <c r="K1171" s="34">
        <v>365</v>
      </c>
      <c r="L1171" s="34">
        <v>730</v>
      </c>
      <c r="M1171" s="34">
        <v>1095</v>
      </c>
      <c r="N1171" s="34">
        <v>1460</v>
      </c>
      <c r="O1171" s="34">
        <v>1825</v>
      </c>
      <c r="P1171" s="34">
        <v>2190</v>
      </c>
      <c r="Q1171" s="48">
        <v>2.3290384453705478E-4</v>
      </c>
      <c r="R1171" s="14">
        <v>5779.2220600548853</v>
      </c>
      <c r="S1171" s="14">
        <v>5308.2338873847802</v>
      </c>
      <c r="T1171" s="14">
        <v>4875.6297491902451</v>
      </c>
      <c r="U1171" s="14">
        <v>4478.2814690368932</v>
      </c>
      <c r="V1171" s="14">
        <v>4113.3158068965377</v>
      </c>
      <c r="W1171" s="12">
        <v>3778.0936826428692</v>
      </c>
      <c r="X1171" s="88">
        <f t="shared" si="129"/>
        <v>9.2778308479999989</v>
      </c>
      <c r="Y1171" s="88">
        <f t="shared" si="134"/>
        <v>8.5217172133215708</v>
      </c>
      <c r="Z1171" s="88">
        <f t="shared" si="135"/>
        <v>7.8272244292399034</v>
      </c>
      <c r="AA1171" s="88">
        <f t="shared" si="130"/>
        <v>7.1893305928899807</v>
      </c>
      <c r="AB1171" s="88">
        <f t="shared" si="131"/>
        <v>6.6034230704795362</v>
      </c>
      <c r="AC1171" s="88">
        <f t="shared" si="132"/>
        <v>6.0652651431644475</v>
      </c>
      <c r="AD1171" s="88">
        <f t="shared" si="133"/>
        <v>5.5709653711789464</v>
      </c>
    </row>
    <row r="1172" spans="1:30" x14ac:dyDescent="0.25">
      <c r="A1172" s="30" t="s">
        <v>829</v>
      </c>
      <c r="B1172" s="47">
        <v>40070</v>
      </c>
      <c r="C1172" s="35">
        <v>4301334258</v>
      </c>
      <c r="D1172" s="34">
        <v>360</v>
      </c>
      <c r="E1172" s="32">
        <v>6300</v>
      </c>
      <c r="F1172" s="34" t="s">
        <v>18</v>
      </c>
      <c r="G1172" s="34" t="s">
        <v>32</v>
      </c>
      <c r="H1172" s="34">
        <v>40.115929999999899</v>
      </c>
      <c r="I1172" s="2">
        <v>-109.97975</v>
      </c>
      <c r="J1172" s="35">
        <v>6300</v>
      </c>
      <c r="K1172" s="34">
        <v>365</v>
      </c>
      <c r="L1172" s="34">
        <v>730</v>
      </c>
      <c r="M1172" s="34">
        <v>1095</v>
      </c>
      <c r="N1172" s="34">
        <v>1460</v>
      </c>
      <c r="O1172" s="34">
        <v>1825</v>
      </c>
      <c r="P1172" s="34">
        <v>2190</v>
      </c>
      <c r="Q1172" s="48">
        <v>2.3290384453705478E-4</v>
      </c>
      <c r="R1172" s="14">
        <v>5786.5700855603591</v>
      </c>
      <c r="S1172" s="14">
        <v>5314.9830722384158</v>
      </c>
      <c r="T1172" s="14">
        <v>4881.828896995954</v>
      </c>
      <c r="U1172" s="14">
        <v>4483.9754060604628</v>
      </c>
      <c r="V1172" s="14">
        <v>4118.545706206005</v>
      </c>
      <c r="W1172" s="12">
        <v>3782.8973618324976</v>
      </c>
      <c r="X1172" s="88">
        <f t="shared" si="129"/>
        <v>9.2896272</v>
      </c>
      <c r="Y1172" s="88">
        <f t="shared" si="134"/>
        <v>8.5325522002425132</v>
      </c>
      <c r="Z1172" s="88">
        <f t="shared" si="135"/>
        <v>7.8371763992707226</v>
      </c>
      <c r="AA1172" s="88">
        <f t="shared" si="130"/>
        <v>7.198471509092002</v>
      </c>
      <c r="AB1172" s="88">
        <f t="shared" si="131"/>
        <v>6.6118190311540186</v>
      </c>
      <c r="AC1172" s="88">
        <f t="shared" si="132"/>
        <v>6.0729768598118268</v>
      </c>
      <c r="AD1172" s="88">
        <f t="shared" si="133"/>
        <v>5.5780486075059379</v>
      </c>
    </row>
    <row r="1173" spans="1:30" x14ac:dyDescent="0.25">
      <c r="A1173" s="30" t="s">
        <v>207</v>
      </c>
      <c r="B1173" s="47">
        <v>32086</v>
      </c>
      <c r="C1173" s="35">
        <v>4301331190</v>
      </c>
      <c r="D1173" s="34">
        <v>288</v>
      </c>
      <c r="E1173" s="32">
        <v>6311</v>
      </c>
      <c r="F1173" s="34" t="s">
        <v>18</v>
      </c>
      <c r="G1173" s="34" t="s">
        <v>32</v>
      </c>
      <c r="H1173" s="34">
        <v>40.397060000000003</v>
      </c>
      <c r="I1173" s="2">
        <v>-110.13658</v>
      </c>
      <c r="J1173" s="35">
        <v>6311</v>
      </c>
      <c r="K1173" s="34">
        <v>365</v>
      </c>
      <c r="L1173" s="34">
        <v>730</v>
      </c>
      <c r="M1173" s="34">
        <v>1095</v>
      </c>
      <c r="N1173" s="34">
        <v>1460</v>
      </c>
      <c r="O1173" s="34">
        <v>1825</v>
      </c>
      <c r="P1173" s="34">
        <v>2190</v>
      </c>
      <c r="Q1173" s="48">
        <v>2.3290384453705478E-4</v>
      </c>
      <c r="R1173" s="14">
        <v>5796.6736206303849</v>
      </c>
      <c r="S1173" s="14">
        <v>5324.2632014121655</v>
      </c>
      <c r="T1173" s="14">
        <v>4890.352725228804</v>
      </c>
      <c r="U1173" s="14">
        <v>4491.8045694678694</v>
      </c>
      <c r="V1173" s="14">
        <v>4125.736817756524</v>
      </c>
      <c r="W1173" s="12">
        <v>3789.5024207182373</v>
      </c>
      <c r="X1173" s="88">
        <f t="shared" si="129"/>
        <v>9.3058471839999992</v>
      </c>
      <c r="Y1173" s="88">
        <f t="shared" si="134"/>
        <v>8.5474503072588099</v>
      </c>
      <c r="Z1173" s="88">
        <f t="shared" si="135"/>
        <v>7.8508603580631</v>
      </c>
      <c r="AA1173" s="88">
        <f t="shared" si="130"/>
        <v>7.2110402688697812</v>
      </c>
      <c r="AB1173" s="88">
        <f t="shared" si="131"/>
        <v>6.6233634770814298</v>
      </c>
      <c r="AC1173" s="88">
        <f t="shared" si="132"/>
        <v>6.0835804702019756</v>
      </c>
      <c r="AD1173" s="88">
        <f t="shared" si="133"/>
        <v>5.5877880574555521</v>
      </c>
    </row>
    <row r="1174" spans="1:30" x14ac:dyDescent="0.25">
      <c r="A1174" s="30" t="s">
        <v>1547</v>
      </c>
      <c r="B1174" s="47">
        <v>41068</v>
      </c>
      <c r="C1174" s="35">
        <v>4301350819</v>
      </c>
      <c r="D1174" s="34">
        <v>169</v>
      </c>
      <c r="E1174" s="32">
        <v>6315</v>
      </c>
      <c r="F1174" s="34" t="s">
        <v>18</v>
      </c>
      <c r="G1174" s="34" t="s">
        <v>32</v>
      </c>
      <c r="H1174" s="34">
        <v>40.087690000000002</v>
      </c>
      <c r="I1174" s="2">
        <v>-110.217389999999</v>
      </c>
      <c r="J1174" s="35">
        <v>6315</v>
      </c>
      <c r="K1174" s="34">
        <v>365</v>
      </c>
      <c r="L1174" s="34">
        <v>730</v>
      </c>
      <c r="M1174" s="34">
        <v>1095</v>
      </c>
      <c r="N1174" s="34">
        <v>1460</v>
      </c>
      <c r="O1174" s="34">
        <v>1825</v>
      </c>
      <c r="P1174" s="34">
        <v>2190</v>
      </c>
      <c r="Q1174" s="48">
        <v>2.3290384453705478E-4</v>
      </c>
      <c r="R1174" s="14">
        <v>5800.3476333831222</v>
      </c>
      <c r="S1174" s="14">
        <v>5327.6377938389842</v>
      </c>
      <c r="T1174" s="14">
        <v>4893.4522991316589</v>
      </c>
      <c r="U1174" s="14">
        <v>4494.6515379796538</v>
      </c>
      <c r="V1174" s="14">
        <v>4128.3517674112582</v>
      </c>
      <c r="W1174" s="12">
        <v>3791.9042603130515</v>
      </c>
      <c r="X1174" s="88">
        <f t="shared" si="129"/>
        <v>9.3117453599999997</v>
      </c>
      <c r="Y1174" s="88">
        <f t="shared" si="134"/>
        <v>8.552867800719282</v>
      </c>
      <c r="Z1174" s="88">
        <f t="shared" si="135"/>
        <v>7.8558363430785105</v>
      </c>
      <c r="AA1174" s="88">
        <f t="shared" si="130"/>
        <v>7.2156107269707928</v>
      </c>
      <c r="AB1174" s="88">
        <f t="shared" si="131"/>
        <v>6.6275614574186701</v>
      </c>
      <c r="AC1174" s="88">
        <f t="shared" si="132"/>
        <v>6.0874363285256656</v>
      </c>
      <c r="AD1174" s="88">
        <f t="shared" si="133"/>
        <v>5.5913296756190478</v>
      </c>
    </row>
    <row r="1175" spans="1:30" x14ac:dyDescent="0.25">
      <c r="A1175" s="30" t="s">
        <v>46</v>
      </c>
      <c r="B1175" s="47">
        <v>26232</v>
      </c>
      <c r="C1175" s="35">
        <v>4301330071</v>
      </c>
      <c r="D1175" s="34">
        <v>343</v>
      </c>
      <c r="E1175" s="32">
        <v>6335</v>
      </c>
      <c r="F1175" s="34" t="s">
        <v>18</v>
      </c>
      <c r="G1175" s="34" t="s">
        <v>32</v>
      </c>
      <c r="H1175" s="34">
        <v>40.385120000000001</v>
      </c>
      <c r="I1175" s="2">
        <v>-110.04315</v>
      </c>
      <c r="J1175" s="35">
        <v>6335</v>
      </c>
      <c r="K1175" s="34">
        <v>365</v>
      </c>
      <c r="L1175" s="34">
        <v>730</v>
      </c>
      <c r="M1175" s="34">
        <v>1095</v>
      </c>
      <c r="N1175" s="34">
        <v>1460</v>
      </c>
      <c r="O1175" s="34">
        <v>1825</v>
      </c>
      <c r="P1175" s="34">
        <v>2190</v>
      </c>
      <c r="Q1175" s="48">
        <v>2.3290384453705478E-4</v>
      </c>
      <c r="R1175" s="14">
        <v>5818.7176971468052</v>
      </c>
      <c r="S1175" s="14">
        <v>5344.5107559730741</v>
      </c>
      <c r="T1175" s="14">
        <v>4908.9501686459316</v>
      </c>
      <c r="U1175" s="14">
        <v>4508.8863805385763</v>
      </c>
      <c r="V1175" s="14">
        <v>4141.4265156849278</v>
      </c>
      <c r="W1175" s="12">
        <v>3803.9134582871229</v>
      </c>
      <c r="X1175" s="88">
        <f t="shared" si="129"/>
        <v>9.3412362399999989</v>
      </c>
      <c r="Y1175" s="88">
        <f t="shared" si="134"/>
        <v>8.5799552680216387</v>
      </c>
      <c r="Z1175" s="88">
        <f t="shared" si="135"/>
        <v>7.8807162681555605</v>
      </c>
      <c r="AA1175" s="88">
        <f t="shared" si="130"/>
        <v>7.238463017475846</v>
      </c>
      <c r="AB1175" s="88">
        <f t="shared" si="131"/>
        <v>6.6485513591048742</v>
      </c>
      <c r="AC1175" s="88">
        <f t="shared" si="132"/>
        <v>6.106715620144116</v>
      </c>
      <c r="AD1175" s="88">
        <f t="shared" si="133"/>
        <v>5.6090377664365274</v>
      </c>
    </row>
    <row r="1176" spans="1:30" x14ac:dyDescent="0.25">
      <c r="A1176" s="30" t="s">
        <v>230</v>
      </c>
      <c r="B1176" s="47">
        <v>33471</v>
      </c>
      <c r="C1176" s="35">
        <v>4301331317</v>
      </c>
      <c r="D1176" s="34">
        <v>358</v>
      </c>
      <c r="E1176" s="32">
        <v>6352</v>
      </c>
      <c r="F1176" s="34" t="s">
        <v>18</v>
      </c>
      <c r="G1176" s="34" t="s">
        <v>32</v>
      </c>
      <c r="H1176" s="34">
        <v>40.332999999999899</v>
      </c>
      <c r="I1176" s="2">
        <v>-110.00545</v>
      </c>
      <c r="J1176" s="35">
        <v>6352</v>
      </c>
      <c r="K1176" s="34">
        <v>365</v>
      </c>
      <c r="L1176" s="34">
        <v>730</v>
      </c>
      <c r="M1176" s="34">
        <v>1095</v>
      </c>
      <c r="N1176" s="34">
        <v>1460</v>
      </c>
      <c r="O1176" s="34">
        <v>1825</v>
      </c>
      <c r="P1176" s="34">
        <v>2190</v>
      </c>
      <c r="Q1176" s="48">
        <v>2.3290384453705478E-4</v>
      </c>
      <c r="R1176" s="14">
        <v>5834.332251345937</v>
      </c>
      <c r="S1176" s="14">
        <v>5358.8527737870509</v>
      </c>
      <c r="T1176" s="14">
        <v>4922.123357733064</v>
      </c>
      <c r="U1176" s="14">
        <v>4520.9859967136599</v>
      </c>
      <c r="V1176" s="14">
        <v>4152.5400517175467</v>
      </c>
      <c r="W1176" s="12">
        <v>3814.1212765650835</v>
      </c>
      <c r="X1176" s="88">
        <f t="shared" si="129"/>
        <v>9.3663034879999998</v>
      </c>
      <c r="Y1176" s="88">
        <f t="shared" si="134"/>
        <v>8.6029796152286426</v>
      </c>
      <c r="Z1176" s="88">
        <f t="shared" si="135"/>
        <v>7.9018642044710532</v>
      </c>
      <c r="AA1176" s="88">
        <f t="shared" si="130"/>
        <v>7.257887464405143</v>
      </c>
      <c r="AB1176" s="88">
        <f t="shared" si="131"/>
        <v>6.6663927755381467</v>
      </c>
      <c r="AC1176" s="88">
        <f t="shared" si="132"/>
        <v>6.1231030180197976</v>
      </c>
      <c r="AD1176" s="88">
        <f t="shared" si="133"/>
        <v>5.6240896436313843</v>
      </c>
    </row>
    <row r="1177" spans="1:30" x14ac:dyDescent="0.25">
      <c r="A1177" s="30" t="s">
        <v>212</v>
      </c>
      <c r="B1177" s="47">
        <v>32330</v>
      </c>
      <c r="C1177" s="35">
        <v>4304731828</v>
      </c>
      <c r="D1177" s="34">
        <v>354</v>
      </c>
      <c r="E1177" s="32">
        <v>6398</v>
      </c>
      <c r="F1177" s="34" t="s">
        <v>18</v>
      </c>
      <c r="G1177" s="34" t="s">
        <v>19</v>
      </c>
      <c r="H1177" s="34">
        <v>40.382550000000002</v>
      </c>
      <c r="I1177" s="2">
        <v>-109.94963</v>
      </c>
      <c r="J1177" s="35">
        <v>6398</v>
      </c>
      <c r="K1177" s="34">
        <v>365</v>
      </c>
      <c r="L1177" s="34">
        <v>730</v>
      </c>
      <c r="M1177" s="34">
        <v>1095</v>
      </c>
      <c r="N1177" s="34">
        <v>1460</v>
      </c>
      <c r="O1177" s="34">
        <v>1825</v>
      </c>
      <c r="P1177" s="34">
        <v>2190</v>
      </c>
      <c r="Q1177" s="48">
        <v>2.3290384453705478E-4</v>
      </c>
      <c r="R1177" s="14">
        <v>5876.583398002409</v>
      </c>
      <c r="S1177" s="14">
        <v>5397.6605866954578</v>
      </c>
      <c r="T1177" s="14">
        <v>4957.7684576158917</v>
      </c>
      <c r="U1177" s="14">
        <v>4553.726134599181</v>
      </c>
      <c r="V1177" s="14">
        <v>4182.6119727469877</v>
      </c>
      <c r="W1177" s="12">
        <v>3841.7424319054476</v>
      </c>
      <c r="X1177" s="88">
        <f t="shared" si="129"/>
        <v>9.4341325119999997</v>
      </c>
      <c r="Y1177" s="88">
        <f t="shared" si="134"/>
        <v>8.6652807900240632</v>
      </c>
      <c r="Z1177" s="88">
        <f t="shared" si="135"/>
        <v>7.9590880321482667</v>
      </c>
      <c r="AA1177" s="88">
        <f t="shared" si="130"/>
        <v>7.3104477325667672</v>
      </c>
      <c r="AB1177" s="88">
        <f t="shared" si="131"/>
        <v>6.7146695494164144</v>
      </c>
      <c r="AC1177" s="88">
        <f t="shared" si="132"/>
        <v>6.1674453887422338</v>
      </c>
      <c r="AD1177" s="88">
        <f t="shared" si="133"/>
        <v>5.6648182525115862</v>
      </c>
    </row>
    <row r="1178" spans="1:30" x14ac:dyDescent="0.25">
      <c r="A1178" s="30" t="s">
        <v>836</v>
      </c>
      <c r="B1178" s="47">
        <v>40085</v>
      </c>
      <c r="C1178" s="35">
        <v>4301334068</v>
      </c>
      <c r="D1178" s="34">
        <v>365</v>
      </c>
      <c r="E1178" s="32">
        <v>6437</v>
      </c>
      <c r="F1178" s="34" t="s">
        <v>18</v>
      </c>
      <c r="G1178" s="34" t="s">
        <v>32</v>
      </c>
      <c r="H1178" s="34">
        <v>40.072119999999899</v>
      </c>
      <c r="I1178" s="2">
        <v>-110.12181</v>
      </c>
      <c r="J1178" s="35">
        <v>6437</v>
      </c>
      <c r="K1178" s="34">
        <v>365</v>
      </c>
      <c r="L1178" s="34">
        <v>730</v>
      </c>
      <c r="M1178" s="34">
        <v>1095</v>
      </c>
      <c r="N1178" s="34">
        <v>1460</v>
      </c>
      <c r="O1178" s="34">
        <v>1825</v>
      </c>
      <c r="P1178" s="34">
        <v>2190</v>
      </c>
      <c r="Q1178" s="48">
        <v>2.3290384453705478E-4</v>
      </c>
      <c r="R1178" s="14">
        <v>5912.4050223415925</v>
      </c>
      <c r="S1178" s="14">
        <v>5430.5628628569339</v>
      </c>
      <c r="T1178" s="14">
        <v>4987.9893031687234</v>
      </c>
      <c r="U1178" s="14">
        <v>4581.4840775890789</v>
      </c>
      <c r="V1178" s="14">
        <v>4208.1077318806438</v>
      </c>
      <c r="W1178" s="12">
        <v>3865.1603679548871</v>
      </c>
      <c r="X1178" s="88">
        <f t="shared" si="129"/>
        <v>9.4916397279999991</v>
      </c>
      <c r="Y1178" s="88">
        <f t="shared" si="134"/>
        <v>8.7181013512636607</v>
      </c>
      <c r="Z1178" s="88">
        <f t="shared" si="135"/>
        <v>8.0076038860485141</v>
      </c>
      <c r="AA1178" s="88">
        <f t="shared" si="130"/>
        <v>7.3550096990516218</v>
      </c>
      <c r="AB1178" s="88">
        <f t="shared" si="131"/>
        <v>6.7555998577045102</v>
      </c>
      <c r="AC1178" s="88">
        <f t="shared" si="132"/>
        <v>6.2050400073982122</v>
      </c>
      <c r="AD1178" s="88">
        <f t="shared" si="133"/>
        <v>5.6993490296056706</v>
      </c>
    </row>
    <row r="1179" spans="1:30" x14ac:dyDescent="0.25">
      <c r="A1179" s="30" t="s">
        <v>1360</v>
      </c>
      <c r="B1179" s="47">
        <v>40812</v>
      </c>
      <c r="C1179" s="35">
        <v>4301350674</v>
      </c>
      <c r="D1179" s="34">
        <v>357</v>
      </c>
      <c r="E1179" s="32">
        <v>6447</v>
      </c>
      <c r="F1179" s="34" t="s">
        <v>18</v>
      </c>
      <c r="G1179" s="34" t="s">
        <v>32</v>
      </c>
      <c r="H1179" s="34">
        <v>40.054189999999899</v>
      </c>
      <c r="I1179" s="2">
        <v>-110.19728000000001</v>
      </c>
      <c r="J1179" s="35">
        <v>6447</v>
      </c>
      <c r="K1179" s="34">
        <v>365</v>
      </c>
      <c r="L1179" s="34">
        <v>730</v>
      </c>
      <c r="M1179" s="34">
        <v>1095</v>
      </c>
      <c r="N1179" s="34">
        <v>1460</v>
      </c>
      <c r="O1179" s="34">
        <v>1825</v>
      </c>
      <c r="P1179" s="34">
        <v>2190</v>
      </c>
      <c r="Q1179" s="48">
        <v>2.3290384453705478E-4</v>
      </c>
      <c r="R1179" s="14">
        <v>5921.590054223434</v>
      </c>
      <c r="S1179" s="14">
        <v>5438.9993439239797</v>
      </c>
      <c r="T1179" s="14">
        <v>4995.7382379258597</v>
      </c>
      <c r="U1179" s="14">
        <v>4588.6014988685401</v>
      </c>
      <c r="V1179" s="14">
        <v>4214.6451060174786</v>
      </c>
      <c r="W1179" s="12">
        <v>3871.1649669419226</v>
      </c>
      <c r="X1179" s="88">
        <f t="shared" si="129"/>
        <v>9.5063851679999996</v>
      </c>
      <c r="Y1179" s="88">
        <f t="shared" si="134"/>
        <v>8.7316450849148382</v>
      </c>
      <c r="Z1179" s="88">
        <f t="shared" si="135"/>
        <v>8.02004384858704</v>
      </c>
      <c r="AA1179" s="88">
        <f t="shared" si="130"/>
        <v>7.3664358443041484</v>
      </c>
      <c r="AB1179" s="88">
        <f t="shared" si="131"/>
        <v>6.7660948085476127</v>
      </c>
      <c r="AC1179" s="88">
        <f t="shared" si="132"/>
        <v>6.2146796532074369</v>
      </c>
      <c r="AD1179" s="88">
        <f t="shared" si="133"/>
        <v>5.7082030750144099</v>
      </c>
    </row>
    <row r="1180" spans="1:30" x14ac:dyDescent="0.25">
      <c r="A1180" s="30" t="s">
        <v>493</v>
      </c>
      <c r="B1180" s="47">
        <v>39042</v>
      </c>
      <c r="C1180" s="35">
        <v>4301333221</v>
      </c>
      <c r="D1180" s="34">
        <v>351</v>
      </c>
      <c r="E1180" s="32">
        <v>6452</v>
      </c>
      <c r="F1180" s="34" t="s">
        <v>18</v>
      </c>
      <c r="G1180" s="34" t="s">
        <v>32</v>
      </c>
      <c r="H1180" s="34">
        <v>40.054510000000001</v>
      </c>
      <c r="I1180" s="2">
        <v>-110.08919</v>
      </c>
      <c r="J1180" s="35">
        <v>6452</v>
      </c>
      <c r="K1180" s="34">
        <v>365</v>
      </c>
      <c r="L1180" s="34">
        <v>730</v>
      </c>
      <c r="M1180" s="34">
        <v>1095</v>
      </c>
      <c r="N1180" s="34">
        <v>1460</v>
      </c>
      <c r="O1180" s="34">
        <v>1825</v>
      </c>
      <c r="P1180" s="34">
        <v>2190</v>
      </c>
      <c r="Q1180" s="48">
        <v>2.3290384453705478E-4</v>
      </c>
      <c r="R1180" s="14">
        <v>5926.1825701643547</v>
      </c>
      <c r="S1180" s="14">
        <v>5443.2175844575022</v>
      </c>
      <c r="T1180" s="14">
        <v>4999.6127053044283</v>
      </c>
      <c r="U1180" s="14">
        <v>4592.1602095082708</v>
      </c>
      <c r="V1180" s="14">
        <v>4217.913793085896</v>
      </c>
      <c r="W1180" s="12">
        <v>3874.1672664354405</v>
      </c>
      <c r="X1180" s="88">
        <f t="shared" si="129"/>
        <v>9.5137578879999989</v>
      </c>
      <c r="Y1180" s="88">
        <f t="shared" si="134"/>
        <v>8.7384169517404278</v>
      </c>
      <c r="Z1180" s="88">
        <f t="shared" si="135"/>
        <v>8.0262638298563029</v>
      </c>
      <c r="AA1180" s="88">
        <f t="shared" si="130"/>
        <v>7.3721489169304126</v>
      </c>
      <c r="AB1180" s="88">
        <f t="shared" si="131"/>
        <v>6.7713422839691635</v>
      </c>
      <c r="AC1180" s="88">
        <f t="shared" si="132"/>
        <v>6.2194994761120492</v>
      </c>
      <c r="AD1180" s="88">
        <f t="shared" si="133"/>
        <v>5.7126300977187796</v>
      </c>
    </row>
    <row r="1181" spans="1:30" x14ac:dyDescent="0.25">
      <c r="A1181" s="30" t="s">
        <v>1358</v>
      </c>
      <c r="B1181" s="47">
        <v>40810</v>
      </c>
      <c r="C1181" s="35">
        <v>4301350599</v>
      </c>
      <c r="D1181" s="34">
        <v>366</v>
      </c>
      <c r="E1181" s="32">
        <v>6491</v>
      </c>
      <c r="F1181" s="34" t="s">
        <v>18</v>
      </c>
      <c r="G1181" s="34" t="s">
        <v>32</v>
      </c>
      <c r="H1181" s="34">
        <v>40.044400000000003</v>
      </c>
      <c r="I1181" s="2">
        <v>-110.5564</v>
      </c>
      <c r="J1181" s="35">
        <v>6491</v>
      </c>
      <c r="K1181" s="34">
        <v>365</v>
      </c>
      <c r="L1181" s="34">
        <v>730</v>
      </c>
      <c r="M1181" s="34">
        <v>1095</v>
      </c>
      <c r="N1181" s="34">
        <v>1460</v>
      </c>
      <c r="O1181" s="34">
        <v>1825</v>
      </c>
      <c r="P1181" s="34">
        <v>2190</v>
      </c>
      <c r="Q1181" s="48">
        <v>2.3290384453705478E-4</v>
      </c>
      <c r="R1181" s="14">
        <v>5962.0041945035382</v>
      </c>
      <c r="S1181" s="14">
        <v>5476.1198606189773</v>
      </c>
      <c r="T1181" s="14">
        <v>5029.83355085726</v>
      </c>
      <c r="U1181" s="14">
        <v>4619.9181524981686</v>
      </c>
      <c r="V1181" s="14">
        <v>4243.4095522195521</v>
      </c>
      <c r="W1181" s="12">
        <v>3897.58520248488</v>
      </c>
      <c r="X1181" s="88">
        <f t="shared" si="129"/>
        <v>9.5712651040000001</v>
      </c>
      <c r="Y1181" s="88">
        <f t="shared" si="134"/>
        <v>8.7912375129800253</v>
      </c>
      <c r="Z1181" s="88">
        <f t="shared" si="135"/>
        <v>8.0747796837565495</v>
      </c>
      <c r="AA1181" s="88">
        <f t="shared" si="130"/>
        <v>7.4167108834152673</v>
      </c>
      <c r="AB1181" s="88">
        <f t="shared" si="131"/>
        <v>6.8122725922572593</v>
      </c>
      <c r="AC1181" s="88">
        <f t="shared" si="132"/>
        <v>6.2570940947680267</v>
      </c>
      <c r="AD1181" s="88">
        <f t="shared" si="133"/>
        <v>5.7471608748128649</v>
      </c>
    </row>
    <row r="1182" spans="1:30" x14ac:dyDescent="0.25">
      <c r="A1182" s="30" t="s">
        <v>195</v>
      </c>
      <c r="B1182" s="47">
        <v>31530</v>
      </c>
      <c r="C1182" s="35">
        <v>4301331121</v>
      </c>
      <c r="D1182" s="34">
        <v>366</v>
      </c>
      <c r="E1182" s="32">
        <v>6509</v>
      </c>
      <c r="F1182" s="34" t="s">
        <v>18</v>
      </c>
      <c r="G1182" s="34" t="s">
        <v>32</v>
      </c>
      <c r="H1182" s="34">
        <v>40.325859999999899</v>
      </c>
      <c r="I1182" s="2">
        <v>-110.165229999999</v>
      </c>
      <c r="J1182" s="35">
        <v>6509</v>
      </c>
      <c r="K1182" s="34">
        <v>365</v>
      </c>
      <c r="L1182" s="34">
        <v>730</v>
      </c>
      <c r="M1182" s="34">
        <v>1095</v>
      </c>
      <c r="N1182" s="34">
        <v>1460</v>
      </c>
      <c r="O1182" s="34">
        <v>1825</v>
      </c>
      <c r="P1182" s="34">
        <v>2190</v>
      </c>
      <c r="Q1182" s="48">
        <v>2.3290384453705478E-4</v>
      </c>
      <c r="R1182" s="14">
        <v>5978.5372518908534</v>
      </c>
      <c r="S1182" s="14">
        <v>5491.3055265396588</v>
      </c>
      <c r="T1182" s="14">
        <v>5043.7816334201061</v>
      </c>
      <c r="U1182" s="14">
        <v>4632.7295108011986</v>
      </c>
      <c r="V1182" s="14">
        <v>4255.1768256658552</v>
      </c>
      <c r="W1182" s="12">
        <v>3908.3934806615443</v>
      </c>
      <c r="X1182" s="88">
        <f t="shared" si="129"/>
        <v>9.5978068959999998</v>
      </c>
      <c r="Y1182" s="88">
        <f t="shared" si="134"/>
        <v>8.8156162335521469</v>
      </c>
      <c r="Z1182" s="88">
        <f t="shared" si="135"/>
        <v>8.0971716163258947</v>
      </c>
      <c r="AA1182" s="88">
        <f t="shared" si="130"/>
        <v>7.437277944869817</v>
      </c>
      <c r="AB1182" s="88">
        <f t="shared" si="131"/>
        <v>6.8311635037748424</v>
      </c>
      <c r="AC1182" s="88">
        <f t="shared" si="132"/>
        <v>6.2744454572246324</v>
      </c>
      <c r="AD1182" s="88">
        <f t="shared" si="133"/>
        <v>5.7630981565485957</v>
      </c>
    </row>
    <row r="1183" spans="1:30" x14ac:dyDescent="0.25">
      <c r="A1183" s="30" t="s">
        <v>1171</v>
      </c>
      <c r="B1183" s="47">
        <v>40556</v>
      </c>
      <c r="C1183" s="35">
        <v>4304751125</v>
      </c>
      <c r="D1183" s="34">
        <v>364</v>
      </c>
      <c r="E1183" s="32">
        <v>6533</v>
      </c>
      <c r="F1183" s="34" t="s">
        <v>18</v>
      </c>
      <c r="G1183" s="34" t="s">
        <v>19</v>
      </c>
      <c r="H1183" s="34">
        <v>40.147849999999899</v>
      </c>
      <c r="I1183" s="2">
        <v>-109.83334000000001</v>
      </c>
      <c r="J1183" s="35">
        <v>6533</v>
      </c>
      <c r="K1183" s="34">
        <v>365</v>
      </c>
      <c r="L1183" s="34">
        <v>730</v>
      </c>
      <c r="M1183" s="34">
        <v>1095</v>
      </c>
      <c r="N1183" s="34">
        <v>1460</v>
      </c>
      <c r="O1183" s="34">
        <v>1825</v>
      </c>
      <c r="P1183" s="34">
        <v>2190</v>
      </c>
      <c r="Q1183" s="48">
        <v>2.3290384453705478E-4</v>
      </c>
      <c r="R1183" s="14">
        <v>6000.5813284072738</v>
      </c>
      <c r="S1183" s="14">
        <v>5511.5530811005674</v>
      </c>
      <c r="T1183" s="14">
        <v>5062.3790768372328</v>
      </c>
      <c r="U1183" s="14">
        <v>4649.8113218719045</v>
      </c>
      <c r="V1183" s="14">
        <v>4270.866523594259</v>
      </c>
      <c r="W1183" s="12">
        <v>3922.8045182304299</v>
      </c>
      <c r="X1183" s="88">
        <f t="shared" si="129"/>
        <v>9.6331959519999995</v>
      </c>
      <c r="Y1183" s="88">
        <f t="shared" si="134"/>
        <v>8.8481211943149756</v>
      </c>
      <c r="Z1183" s="88">
        <f t="shared" si="135"/>
        <v>8.1270275264183542</v>
      </c>
      <c r="AA1183" s="88">
        <f t="shared" si="130"/>
        <v>7.4647006934758799</v>
      </c>
      <c r="AB1183" s="88">
        <f t="shared" si="131"/>
        <v>6.856351385798285</v>
      </c>
      <c r="AC1183" s="88">
        <f t="shared" si="132"/>
        <v>6.2975806071667728</v>
      </c>
      <c r="AD1183" s="88">
        <f t="shared" si="133"/>
        <v>5.784347865529571</v>
      </c>
    </row>
    <row r="1184" spans="1:30" x14ac:dyDescent="0.25">
      <c r="A1184" s="30" t="s">
        <v>227</v>
      </c>
      <c r="B1184" s="47">
        <v>33303</v>
      </c>
      <c r="C1184" s="35">
        <v>4301331286</v>
      </c>
      <c r="D1184" s="34">
        <v>360</v>
      </c>
      <c r="E1184" s="32">
        <v>6536</v>
      </c>
      <c r="F1184" s="34" t="s">
        <v>18</v>
      </c>
      <c r="G1184" s="34" t="s">
        <v>32</v>
      </c>
      <c r="H1184" s="34">
        <v>40.332909999999899</v>
      </c>
      <c r="I1184" s="2">
        <v>-110.016369999999</v>
      </c>
      <c r="J1184" s="35">
        <v>6536</v>
      </c>
      <c r="K1184" s="34">
        <v>365</v>
      </c>
      <c r="L1184" s="34">
        <v>730</v>
      </c>
      <c r="M1184" s="34">
        <v>1095</v>
      </c>
      <c r="N1184" s="34">
        <v>1460</v>
      </c>
      <c r="O1184" s="34">
        <v>1825</v>
      </c>
      <c r="P1184" s="34">
        <v>2190</v>
      </c>
      <c r="Q1184" s="48">
        <v>2.3290384453705478E-4</v>
      </c>
      <c r="R1184" s="14">
        <v>6003.3368379718268</v>
      </c>
      <c r="S1184" s="14">
        <v>5514.0840254206805</v>
      </c>
      <c r="T1184" s="14">
        <v>5064.703757264374</v>
      </c>
      <c r="U1184" s="14">
        <v>4651.9465482557434</v>
      </c>
      <c r="V1184" s="14">
        <v>4272.8277358353098</v>
      </c>
      <c r="W1184" s="12">
        <v>3924.6058979265408</v>
      </c>
      <c r="X1184" s="88">
        <f t="shared" si="129"/>
        <v>9.6376195839999994</v>
      </c>
      <c r="Y1184" s="88">
        <f t="shared" si="134"/>
        <v>8.8521843144103283</v>
      </c>
      <c r="Z1184" s="88">
        <f t="shared" si="135"/>
        <v>8.1307595151799124</v>
      </c>
      <c r="AA1184" s="88">
        <f t="shared" si="130"/>
        <v>7.4681285370516388</v>
      </c>
      <c r="AB1184" s="88">
        <f t="shared" si="131"/>
        <v>6.8594998710512165</v>
      </c>
      <c r="AC1184" s="88">
        <f t="shared" si="132"/>
        <v>6.3004725009095406</v>
      </c>
      <c r="AD1184" s="88">
        <f t="shared" si="133"/>
        <v>5.7870040791521928</v>
      </c>
    </row>
    <row r="1185" spans="1:30" x14ac:dyDescent="0.25">
      <c r="A1185" s="30" t="s">
        <v>1381</v>
      </c>
      <c r="B1185" s="47">
        <v>40838</v>
      </c>
      <c r="C1185" s="35">
        <v>4301350445</v>
      </c>
      <c r="D1185" s="34">
        <v>52</v>
      </c>
      <c r="E1185" s="32">
        <v>6538</v>
      </c>
      <c r="F1185" s="34" t="s">
        <v>18</v>
      </c>
      <c r="G1185" s="34" t="s">
        <v>32</v>
      </c>
      <c r="H1185" s="34">
        <v>40.137639999999898</v>
      </c>
      <c r="I1185" s="2">
        <v>-110.616069999999</v>
      </c>
      <c r="J1185" s="35">
        <v>6538</v>
      </c>
      <c r="K1185" s="34">
        <v>365</v>
      </c>
      <c r="L1185" s="34">
        <v>730</v>
      </c>
      <c r="M1185" s="34">
        <v>1095</v>
      </c>
      <c r="N1185" s="34">
        <v>1460</v>
      </c>
      <c r="O1185" s="34">
        <v>1825</v>
      </c>
      <c r="P1185" s="34">
        <v>2190</v>
      </c>
      <c r="Q1185" s="48">
        <v>2.3290384453705478E-4</v>
      </c>
      <c r="R1185" s="14">
        <v>6005.1738443481945</v>
      </c>
      <c r="S1185" s="14">
        <v>5515.7713216340899</v>
      </c>
      <c r="T1185" s="14">
        <v>5066.2535442158014</v>
      </c>
      <c r="U1185" s="14">
        <v>4653.3700325116351</v>
      </c>
      <c r="V1185" s="14">
        <v>4274.1352106626764</v>
      </c>
      <c r="W1185" s="12">
        <v>3925.8068177239479</v>
      </c>
      <c r="X1185" s="88">
        <f t="shared" si="129"/>
        <v>9.6405686719999988</v>
      </c>
      <c r="Y1185" s="88">
        <f t="shared" si="134"/>
        <v>8.8548930611405634</v>
      </c>
      <c r="Z1185" s="88">
        <f t="shared" si="135"/>
        <v>8.1332475076876172</v>
      </c>
      <c r="AA1185" s="88">
        <f t="shared" si="130"/>
        <v>7.4704137661021441</v>
      </c>
      <c r="AB1185" s="88">
        <f t="shared" si="131"/>
        <v>6.8615988612198366</v>
      </c>
      <c r="AC1185" s="88">
        <f t="shared" si="132"/>
        <v>6.3024004300713852</v>
      </c>
      <c r="AD1185" s="88">
        <f t="shared" si="133"/>
        <v>5.7887748882339407</v>
      </c>
    </row>
    <row r="1186" spans="1:30" x14ac:dyDescent="0.25">
      <c r="A1186" s="30" t="s">
        <v>801</v>
      </c>
      <c r="B1186" s="47">
        <v>39993</v>
      </c>
      <c r="C1186" s="35">
        <v>4301334154</v>
      </c>
      <c r="D1186" s="34">
        <v>339</v>
      </c>
      <c r="E1186" s="32">
        <v>6552</v>
      </c>
      <c r="F1186" s="34" t="s">
        <v>18</v>
      </c>
      <c r="G1186" s="34" t="s">
        <v>32</v>
      </c>
      <c r="H1186" s="34">
        <v>40.065089999999898</v>
      </c>
      <c r="I1186" s="2">
        <v>-110.11696000000001</v>
      </c>
      <c r="J1186" s="35">
        <v>6552</v>
      </c>
      <c r="K1186" s="34">
        <v>365</v>
      </c>
      <c r="L1186" s="34">
        <v>730</v>
      </c>
      <c r="M1186" s="34">
        <v>1095</v>
      </c>
      <c r="N1186" s="34">
        <v>1460</v>
      </c>
      <c r="O1186" s="34">
        <v>1825</v>
      </c>
      <c r="P1186" s="34">
        <v>2190</v>
      </c>
      <c r="Q1186" s="48">
        <v>2.3290384453705478E-4</v>
      </c>
      <c r="R1186" s="14">
        <v>6018.0328889827733</v>
      </c>
      <c r="S1186" s="14">
        <v>5527.5823951279526</v>
      </c>
      <c r="T1186" s="14">
        <v>5077.1020528757927</v>
      </c>
      <c r="U1186" s="14">
        <v>4663.3344223028807</v>
      </c>
      <c r="V1186" s="14">
        <v>4283.2875344542454</v>
      </c>
      <c r="W1186" s="12">
        <v>3934.2132563057976</v>
      </c>
      <c r="X1186" s="88">
        <f t="shared" si="129"/>
        <v>9.6612122879999998</v>
      </c>
      <c r="Y1186" s="88">
        <f t="shared" si="134"/>
        <v>8.8738542882522147</v>
      </c>
      <c r="Z1186" s="88">
        <f t="shared" si="135"/>
        <v>8.1506634552415509</v>
      </c>
      <c r="AA1186" s="88">
        <f t="shared" si="130"/>
        <v>7.4864103694556823</v>
      </c>
      <c r="AB1186" s="88">
        <f t="shared" si="131"/>
        <v>6.8762917924001785</v>
      </c>
      <c r="AC1186" s="88">
        <f t="shared" si="132"/>
        <v>6.3158959342043008</v>
      </c>
      <c r="AD1186" s="88">
        <f t="shared" si="133"/>
        <v>5.8011705518061758</v>
      </c>
    </row>
    <row r="1187" spans="1:30" x14ac:dyDescent="0.25">
      <c r="A1187" s="30" t="s">
        <v>1433</v>
      </c>
      <c r="B1187" s="47">
        <v>40914</v>
      </c>
      <c r="C1187" s="35">
        <v>4301350633</v>
      </c>
      <c r="D1187" s="34">
        <v>287</v>
      </c>
      <c r="E1187" s="32">
        <v>6569</v>
      </c>
      <c r="F1187" s="34" t="s">
        <v>18</v>
      </c>
      <c r="G1187" s="34" t="s">
        <v>32</v>
      </c>
      <c r="H1187" s="34">
        <v>40.054490000000001</v>
      </c>
      <c r="I1187" s="2">
        <v>-110.131739999999</v>
      </c>
      <c r="J1187" s="35">
        <v>6569</v>
      </c>
      <c r="K1187" s="34">
        <v>365</v>
      </c>
      <c r="L1187" s="34">
        <v>730</v>
      </c>
      <c r="M1187" s="34">
        <v>1095</v>
      </c>
      <c r="N1187" s="34">
        <v>1460</v>
      </c>
      <c r="O1187" s="34">
        <v>1825</v>
      </c>
      <c r="P1187" s="34">
        <v>2190</v>
      </c>
      <c r="Q1187" s="48">
        <v>2.3290384453705478E-4</v>
      </c>
      <c r="R1187" s="14">
        <v>6033.6474431819042</v>
      </c>
      <c r="S1187" s="14">
        <v>5541.9244129419294</v>
      </c>
      <c r="T1187" s="14">
        <v>5090.2752419629242</v>
      </c>
      <c r="U1187" s="14">
        <v>4675.4340384779644</v>
      </c>
      <c r="V1187" s="14">
        <v>4294.4010704868651</v>
      </c>
      <c r="W1187" s="12">
        <v>3944.4210745837586</v>
      </c>
      <c r="X1187" s="88">
        <f t="shared" si="129"/>
        <v>9.6862795359999989</v>
      </c>
      <c r="Y1187" s="88">
        <f t="shared" si="134"/>
        <v>8.8968786354592169</v>
      </c>
      <c r="Z1187" s="88">
        <f t="shared" si="135"/>
        <v>8.1718113915570445</v>
      </c>
      <c r="AA1187" s="88">
        <f t="shared" si="130"/>
        <v>7.5058348163849775</v>
      </c>
      <c r="AB1187" s="88">
        <f t="shared" si="131"/>
        <v>6.894133208833451</v>
      </c>
      <c r="AC1187" s="88">
        <f t="shared" si="132"/>
        <v>6.3322833320799834</v>
      </c>
      <c r="AD1187" s="88">
        <f t="shared" si="133"/>
        <v>5.8162224290010336</v>
      </c>
    </row>
    <row r="1188" spans="1:30" x14ac:dyDescent="0.25">
      <c r="A1188" s="30" t="s">
        <v>345</v>
      </c>
      <c r="B1188" s="47">
        <v>37271</v>
      </c>
      <c r="C1188" s="35">
        <v>4301332288</v>
      </c>
      <c r="D1188" s="34">
        <v>356</v>
      </c>
      <c r="E1188" s="32">
        <v>6582</v>
      </c>
      <c r="F1188" s="34" t="s">
        <v>18</v>
      </c>
      <c r="G1188" s="34" t="s">
        <v>32</v>
      </c>
      <c r="H1188" s="34">
        <v>40.040379999999899</v>
      </c>
      <c r="I1188" s="2">
        <v>-110.145619999999</v>
      </c>
      <c r="J1188" s="35">
        <v>6582</v>
      </c>
      <c r="K1188" s="34">
        <v>365</v>
      </c>
      <c r="L1188" s="34">
        <v>730</v>
      </c>
      <c r="M1188" s="34">
        <v>1095</v>
      </c>
      <c r="N1188" s="34">
        <v>1460</v>
      </c>
      <c r="O1188" s="34">
        <v>1825</v>
      </c>
      <c r="P1188" s="34">
        <v>2190</v>
      </c>
      <c r="Q1188" s="48">
        <v>2.3290384453705478E-4</v>
      </c>
      <c r="R1188" s="14">
        <v>6045.5879846282987</v>
      </c>
      <c r="S1188" s="14">
        <v>5552.8918383290884</v>
      </c>
      <c r="T1188" s="14">
        <v>5100.3488571472017</v>
      </c>
      <c r="U1188" s="14">
        <v>4684.6866861412636</v>
      </c>
      <c r="V1188" s="14">
        <v>4302.8996568647508</v>
      </c>
      <c r="W1188" s="12">
        <v>3952.2270532669049</v>
      </c>
      <c r="X1188" s="88">
        <f t="shared" si="129"/>
        <v>9.7054486079999993</v>
      </c>
      <c r="Y1188" s="88">
        <f t="shared" si="134"/>
        <v>8.9144854892057506</v>
      </c>
      <c r="Z1188" s="88">
        <f t="shared" si="135"/>
        <v>8.1879833428571267</v>
      </c>
      <c r="AA1188" s="88">
        <f t="shared" si="130"/>
        <v>7.520688805213263</v>
      </c>
      <c r="AB1188" s="88">
        <f t="shared" si="131"/>
        <v>6.9077766449294833</v>
      </c>
      <c r="AC1188" s="88">
        <f t="shared" si="132"/>
        <v>6.3448148716319768</v>
      </c>
      <c r="AD1188" s="88">
        <f t="shared" si="133"/>
        <v>5.8277326880323947</v>
      </c>
    </row>
    <row r="1189" spans="1:30" x14ac:dyDescent="0.25">
      <c r="A1189" s="30" t="s">
        <v>1565</v>
      </c>
      <c r="B1189" s="47">
        <v>41097</v>
      </c>
      <c r="C1189" s="35">
        <v>4301350785</v>
      </c>
      <c r="D1189" s="34">
        <v>177</v>
      </c>
      <c r="E1189" s="32">
        <v>6586</v>
      </c>
      <c r="F1189" s="34" t="s">
        <v>18</v>
      </c>
      <c r="G1189" s="34" t="s">
        <v>32</v>
      </c>
      <c r="H1189" s="34">
        <v>40.22954</v>
      </c>
      <c r="I1189" s="2">
        <v>-110.61623</v>
      </c>
      <c r="J1189" s="35">
        <v>6586</v>
      </c>
      <c r="K1189" s="34">
        <v>365</v>
      </c>
      <c r="L1189" s="34">
        <v>730</v>
      </c>
      <c r="M1189" s="34">
        <v>1095</v>
      </c>
      <c r="N1189" s="34">
        <v>1460</v>
      </c>
      <c r="O1189" s="34">
        <v>1825</v>
      </c>
      <c r="P1189" s="34">
        <v>2190</v>
      </c>
      <c r="Q1189" s="48">
        <v>2.3290384453705478E-4</v>
      </c>
      <c r="R1189" s="14">
        <v>6049.2619973810361</v>
      </c>
      <c r="S1189" s="14">
        <v>5556.2664307559062</v>
      </c>
      <c r="T1189" s="14">
        <v>5103.4484310500566</v>
      </c>
      <c r="U1189" s="14">
        <v>4687.5336546530489</v>
      </c>
      <c r="V1189" s="14">
        <v>4305.514606519484</v>
      </c>
      <c r="W1189" s="12">
        <v>3954.6288928617191</v>
      </c>
      <c r="X1189" s="88">
        <f t="shared" si="129"/>
        <v>9.7113467839999998</v>
      </c>
      <c r="Y1189" s="88">
        <f t="shared" si="134"/>
        <v>8.9199029826662226</v>
      </c>
      <c r="Z1189" s="88">
        <f t="shared" si="135"/>
        <v>8.1929593278725363</v>
      </c>
      <c r="AA1189" s="88">
        <f t="shared" si="130"/>
        <v>7.5252592633142745</v>
      </c>
      <c r="AB1189" s="88">
        <f t="shared" si="131"/>
        <v>6.9119746252667253</v>
      </c>
      <c r="AC1189" s="88">
        <f t="shared" si="132"/>
        <v>6.3486707299556659</v>
      </c>
      <c r="AD1189" s="88">
        <f t="shared" si="133"/>
        <v>5.8312743061958905</v>
      </c>
    </row>
    <row r="1190" spans="1:30" x14ac:dyDescent="0.25">
      <c r="A1190" s="30" t="s">
        <v>1522</v>
      </c>
      <c r="B1190" s="47">
        <v>41025</v>
      </c>
      <c r="C1190" s="35">
        <v>4304751735</v>
      </c>
      <c r="D1190" s="34">
        <v>272</v>
      </c>
      <c r="E1190" s="32">
        <v>6625</v>
      </c>
      <c r="F1190" s="34" t="s">
        <v>18</v>
      </c>
      <c r="G1190" s="34" t="s">
        <v>19</v>
      </c>
      <c r="H1190" s="34">
        <v>40.1387</v>
      </c>
      <c r="I1190" s="2">
        <v>-109.793719999999</v>
      </c>
      <c r="J1190" s="35">
        <v>6625</v>
      </c>
      <c r="K1190" s="34">
        <v>365</v>
      </c>
      <c r="L1190" s="34">
        <v>730</v>
      </c>
      <c r="M1190" s="34">
        <v>1095</v>
      </c>
      <c r="N1190" s="34">
        <v>1460</v>
      </c>
      <c r="O1190" s="34">
        <v>1825</v>
      </c>
      <c r="P1190" s="34">
        <v>2190</v>
      </c>
      <c r="Q1190" s="48">
        <v>2.3290384453705478E-4</v>
      </c>
      <c r="R1190" s="14">
        <v>6085.0836217202186</v>
      </c>
      <c r="S1190" s="14">
        <v>5589.1687069173822</v>
      </c>
      <c r="T1190" s="14">
        <v>5133.6692766028882</v>
      </c>
      <c r="U1190" s="14">
        <v>4715.2915976429467</v>
      </c>
      <c r="V1190" s="14">
        <v>4331.010365653141</v>
      </c>
      <c r="W1190" s="12">
        <v>3978.0468289111586</v>
      </c>
      <c r="X1190" s="88">
        <f t="shared" si="129"/>
        <v>9.7688539999999993</v>
      </c>
      <c r="Y1190" s="88">
        <f t="shared" si="134"/>
        <v>8.9727235439058184</v>
      </c>
      <c r="Z1190" s="88">
        <f t="shared" si="135"/>
        <v>8.2414751817727847</v>
      </c>
      <c r="AA1190" s="88">
        <f t="shared" si="130"/>
        <v>7.5698212297991292</v>
      </c>
      <c r="AB1190" s="88">
        <f t="shared" si="131"/>
        <v>6.9529049335548212</v>
      </c>
      <c r="AC1190" s="88">
        <f t="shared" si="132"/>
        <v>6.3862653486116452</v>
      </c>
      <c r="AD1190" s="88">
        <f t="shared" si="133"/>
        <v>5.8658050832899749</v>
      </c>
    </row>
    <row r="1191" spans="1:30" x14ac:dyDescent="0.25">
      <c r="A1191" s="30" t="s">
        <v>1346</v>
      </c>
      <c r="B1191" s="47">
        <v>40789</v>
      </c>
      <c r="C1191" s="35">
        <v>4301350318</v>
      </c>
      <c r="D1191" s="34">
        <v>366</v>
      </c>
      <c r="E1191" s="32">
        <v>6635</v>
      </c>
      <c r="F1191" s="34" t="s">
        <v>18</v>
      </c>
      <c r="G1191" s="34" t="s">
        <v>32</v>
      </c>
      <c r="H1191" s="34">
        <v>40.154580000000003</v>
      </c>
      <c r="I1191" s="2">
        <v>-110.15018000000001</v>
      </c>
      <c r="J1191" s="35">
        <v>6635</v>
      </c>
      <c r="K1191" s="34">
        <v>365</v>
      </c>
      <c r="L1191" s="34">
        <v>730</v>
      </c>
      <c r="M1191" s="34">
        <v>1095</v>
      </c>
      <c r="N1191" s="34">
        <v>1460</v>
      </c>
      <c r="O1191" s="34">
        <v>1825</v>
      </c>
      <c r="P1191" s="34">
        <v>2190</v>
      </c>
      <c r="Q1191" s="48">
        <v>2.3290384453705478E-4</v>
      </c>
      <c r="R1191" s="14">
        <v>6094.268653602061</v>
      </c>
      <c r="S1191" s="14">
        <v>5597.6051879844272</v>
      </c>
      <c r="T1191" s="14">
        <v>5141.4182113600245</v>
      </c>
      <c r="U1191" s="14">
        <v>4722.409018922408</v>
      </c>
      <c r="V1191" s="14">
        <v>4337.5477397899758</v>
      </c>
      <c r="W1191" s="12">
        <v>3984.0514278981941</v>
      </c>
      <c r="X1191" s="88">
        <f t="shared" si="129"/>
        <v>9.7835994399999997</v>
      </c>
      <c r="Y1191" s="88">
        <f t="shared" si="134"/>
        <v>8.9862672775569976</v>
      </c>
      <c r="Z1191" s="88">
        <f t="shared" si="135"/>
        <v>8.2539151443113088</v>
      </c>
      <c r="AA1191" s="88">
        <f t="shared" si="130"/>
        <v>7.5812473750516558</v>
      </c>
      <c r="AB1191" s="88">
        <f t="shared" si="131"/>
        <v>6.9633998843979228</v>
      </c>
      <c r="AC1191" s="88">
        <f t="shared" si="132"/>
        <v>6.3959049944208699</v>
      </c>
      <c r="AD1191" s="88">
        <f t="shared" si="133"/>
        <v>5.8746591286987142</v>
      </c>
    </row>
    <row r="1192" spans="1:30" x14ac:dyDescent="0.25">
      <c r="A1192" s="30" t="s">
        <v>1178</v>
      </c>
      <c r="B1192" s="47">
        <v>40563</v>
      </c>
      <c r="C1192" s="35">
        <v>4301350215</v>
      </c>
      <c r="D1192" s="34">
        <v>357</v>
      </c>
      <c r="E1192" s="32">
        <v>6657</v>
      </c>
      <c r="F1192" s="34" t="s">
        <v>18</v>
      </c>
      <c r="G1192" s="34" t="s">
        <v>32</v>
      </c>
      <c r="H1192" s="34">
        <v>40.068829999999899</v>
      </c>
      <c r="I1192" s="2">
        <v>-110.10328</v>
      </c>
      <c r="J1192" s="35">
        <v>6657</v>
      </c>
      <c r="K1192" s="34">
        <v>365</v>
      </c>
      <c r="L1192" s="34">
        <v>730</v>
      </c>
      <c r="M1192" s="34">
        <v>1095</v>
      </c>
      <c r="N1192" s="34">
        <v>1460</v>
      </c>
      <c r="O1192" s="34">
        <v>1825</v>
      </c>
      <c r="P1192" s="34">
        <v>2190</v>
      </c>
      <c r="Q1192" s="48">
        <v>2.3290384453705478E-4</v>
      </c>
      <c r="R1192" s="14">
        <v>6114.4757237421127</v>
      </c>
      <c r="S1192" s="14">
        <v>5616.1654463319264</v>
      </c>
      <c r="T1192" s="14">
        <v>5158.4658678257247</v>
      </c>
      <c r="U1192" s="14">
        <v>4738.0673457372222</v>
      </c>
      <c r="V1192" s="14">
        <v>4351.9299628910121</v>
      </c>
      <c r="W1192" s="12">
        <v>3997.2615456696726</v>
      </c>
      <c r="X1192" s="88">
        <f t="shared" si="129"/>
        <v>9.816039408</v>
      </c>
      <c r="Y1192" s="88">
        <f t="shared" si="134"/>
        <v>9.0160634915895894</v>
      </c>
      <c r="Z1192" s="88">
        <f t="shared" si="135"/>
        <v>8.2812830618960636</v>
      </c>
      <c r="AA1192" s="88">
        <f t="shared" si="130"/>
        <v>7.6063848946072152</v>
      </c>
      <c r="AB1192" s="88">
        <f t="shared" si="131"/>
        <v>6.9864887762527461</v>
      </c>
      <c r="AC1192" s="88">
        <f t="shared" si="132"/>
        <v>6.4171122152011639</v>
      </c>
      <c r="AD1192" s="88">
        <f t="shared" si="133"/>
        <v>5.8941380285979417</v>
      </c>
    </row>
    <row r="1193" spans="1:30" x14ac:dyDescent="0.25">
      <c r="A1193" s="30" t="s">
        <v>696</v>
      </c>
      <c r="B1193" s="47">
        <v>39626</v>
      </c>
      <c r="C1193" s="35">
        <v>4301333751</v>
      </c>
      <c r="D1193" s="34">
        <v>305</v>
      </c>
      <c r="E1193" s="32">
        <v>6671</v>
      </c>
      <c r="F1193" s="34" t="s">
        <v>18</v>
      </c>
      <c r="G1193" s="34" t="s">
        <v>32</v>
      </c>
      <c r="H1193" s="34">
        <v>40.068089999999899</v>
      </c>
      <c r="I1193" s="2">
        <v>-110.12627000000001</v>
      </c>
      <c r="J1193" s="35">
        <v>6671</v>
      </c>
      <c r="K1193" s="34">
        <v>365</v>
      </c>
      <c r="L1193" s="34">
        <v>730</v>
      </c>
      <c r="M1193" s="34">
        <v>1095</v>
      </c>
      <c r="N1193" s="34">
        <v>1460</v>
      </c>
      <c r="O1193" s="34">
        <v>1825</v>
      </c>
      <c r="P1193" s="34">
        <v>2190</v>
      </c>
      <c r="Q1193" s="48">
        <v>2.3290384453705478E-4</v>
      </c>
      <c r="R1193" s="14">
        <v>6127.3347683766915</v>
      </c>
      <c r="S1193" s="14">
        <v>5627.9765198257901</v>
      </c>
      <c r="T1193" s="14">
        <v>5169.3143764857159</v>
      </c>
      <c r="U1193" s="14">
        <v>4748.0317355284678</v>
      </c>
      <c r="V1193" s="14">
        <v>4361.0822866825811</v>
      </c>
      <c r="W1193" s="12">
        <v>4005.6679842515227</v>
      </c>
      <c r="X1193" s="88">
        <f t="shared" si="129"/>
        <v>9.8366830239999992</v>
      </c>
      <c r="Y1193" s="88">
        <f t="shared" si="134"/>
        <v>9.0350247187012407</v>
      </c>
      <c r="Z1193" s="88">
        <f t="shared" si="135"/>
        <v>8.2986990094499991</v>
      </c>
      <c r="AA1193" s="88">
        <f t="shared" si="130"/>
        <v>7.6223814979607534</v>
      </c>
      <c r="AB1193" s="88">
        <f t="shared" si="131"/>
        <v>7.0011817074330889</v>
      </c>
      <c r="AC1193" s="88">
        <f t="shared" si="132"/>
        <v>6.4306077193340796</v>
      </c>
      <c r="AD1193" s="88">
        <f t="shared" si="133"/>
        <v>5.9065336921701768</v>
      </c>
    </row>
    <row r="1194" spans="1:30" x14ac:dyDescent="0.25">
      <c r="A1194" s="30" t="s">
        <v>890</v>
      </c>
      <c r="B1194" s="47">
        <v>40226</v>
      </c>
      <c r="C1194" s="35">
        <v>4301333516</v>
      </c>
      <c r="D1194" s="34">
        <v>350</v>
      </c>
      <c r="E1194" s="32">
        <v>6672</v>
      </c>
      <c r="F1194" s="34" t="s">
        <v>18</v>
      </c>
      <c r="G1194" s="34" t="s">
        <v>32</v>
      </c>
      <c r="H1194" s="34">
        <v>40.079720000000002</v>
      </c>
      <c r="I1194" s="2">
        <v>-110.0842</v>
      </c>
      <c r="J1194" s="35">
        <v>6672</v>
      </c>
      <c r="K1194" s="34">
        <v>365</v>
      </c>
      <c r="L1194" s="34">
        <v>730</v>
      </c>
      <c r="M1194" s="34">
        <v>1095</v>
      </c>
      <c r="N1194" s="34">
        <v>1460</v>
      </c>
      <c r="O1194" s="34">
        <v>1825</v>
      </c>
      <c r="P1194" s="34">
        <v>2190</v>
      </c>
      <c r="Q1194" s="48">
        <v>2.3290384453705478E-4</v>
      </c>
      <c r="R1194" s="14">
        <v>6128.2532715648758</v>
      </c>
      <c r="S1194" s="14">
        <v>5628.8201679324939</v>
      </c>
      <c r="T1194" s="14">
        <v>5170.0892699614296</v>
      </c>
      <c r="U1194" s="14">
        <v>4748.7434776564132</v>
      </c>
      <c r="V1194" s="14">
        <v>4361.7360240962644</v>
      </c>
      <c r="W1194" s="12">
        <v>4006.2684441502261</v>
      </c>
      <c r="X1194" s="88">
        <f t="shared" si="129"/>
        <v>9.8381575679999997</v>
      </c>
      <c r="Y1194" s="88">
        <f t="shared" si="134"/>
        <v>9.0363790920663583</v>
      </c>
      <c r="Z1194" s="88">
        <f t="shared" si="135"/>
        <v>8.2999430057038506</v>
      </c>
      <c r="AA1194" s="88">
        <f t="shared" si="130"/>
        <v>7.623524112486006</v>
      </c>
      <c r="AB1194" s="88">
        <f t="shared" si="131"/>
        <v>7.0022312025173976</v>
      </c>
      <c r="AC1194" s="88">
        <f t="shared" si="132"/>
        <v>6.4315716839150019</v>
      </c>
      <c r="AD1194" s="88">
        <f t="shared" si="133"/>
        <v>5.9074190967110507</v>
      </c>
    </row>
    <row r="1195" spans="1:30" x14ac:dyDescent="0.25">
      <c r="A1195" s="30" t="s">
        <v>1295</v>
      </c>
      <c r="B1195" s="47">
        <v>40704</v>
      </c>
      <c r="C1195" s="35">
        <v>4301350652</v>
      </c>
      <c r="D1195" s="34">
        <v>339</v>
      </c>
      <c r="E1195" s="32">
        <v>6695</v>
      </c>
      <c r="F1195" s="34" t="s">
        <v>18</v>
      </c>
      <c r="G1195" s="34" t="s">
        <v>32</v>
      </c>
      <c r="H1195" s="34">
        <v>40.054040000000001</v>
      </c>
      <c r="I1195" s="2">
        <v>-110.20155</v>
      </c>
      <c r="J1195" s="35">
        <v>6695</v>
      </c>
      <c r="K1195" s="34">
        <v>365</v>
      </c>
      <c r="L1195" s="34">
        <v>730</v>
      </c>
      <c r="M1195" s="34">
        <v>1095</v>
      </c>
      <c r="N1195" s="34">
        <v>1460</v>
      </c>
      <c r="O1195" s="34">
        <v>1825</v>
      </c>
      <c r="P1195" s="34">
        <v>2190</v>
      </c>
      <c r="Q1195" s="48">
        <v>2.3290384453705478E-4</v>
      </c>
      <c r="R1195" s="14">
        <v>6149.3788448931118</v>
      </c>
      <c r="S1195" s="14">
        <v>5648.2240743866978</v>
      </c>
      <c r="T1195" s="14">
        <v>5187.9118199028435</v>
      </c>
      <c r="U1195" s="14">
        <v>4765.1135465991738</v>
      </c>
      <c r="V1195" s="14">
        <v>4376.7719846109849</v>
      </c>
      <c r="W1195" s="12">
        <v>4020.0790218204083</v>
      </c>
      <c r="X1195" s="88">
        <f t="shared" si="129"/>
        <v>9.8720720799999988</v>
      </c>
      <c r="Y1195" s="88">
        <f t="shared" si="134"/>
        <v>9.0675296794640676</v>
      </c>
      <c r="Z1195" s="88">
        <f t="shared" si="135"/>
        <v>8.3285549195424586</v>
      </c>
      <c r="AA1195" s="88">
        <f t="shared" si="130"/>
        <v>7.6498042465668181</v>
      </c>
      <c r="AB1195" s="88">
        <f t="shared" si="131"/>
        <v>7.0263695894565315</v>
      </c>
      <c r="AC1195" s="88">
        <f t="shared" si="132"/>
        <v>6.45374286927622</v>
      </c>
      <c r="AD1195" s="88">
        <f t="shared" si="133"/>
        <v>5.9277834011511521</v>
      </c>
    </row>
    <row r="1196" spans="1:30" x14ac:dyDescent="0.25">
      <c r="A1196" s="30" t="s">
        <v>1616</v>
      </c>
      <c r="B1196" s="47">
        <v>41167</v>
      </c>
      <c r="C1196" s="35">
        <v>4301351091</v>
      </c>
      <c r="D1196" s="34">
        <v>108</v>
      </c>
      <c r="E1196" s="32">
        <v>6729</v>
      </c>
      <c r="F1196" s="34" t="s">
        <v>18</v>
      </c>
      <c r="G1196" s="34" t="s">
        <v>32</v>
      </c>
      <c r="H1196" s="34">
        <v>40.04354</v>
      </c>
      <c r="I1196" s="2">
        <v>-110.20191</v>
      </c>
      <c r="J1196" s="35">
        <v>6729</v>
      </c>
      <c r="K1196" s="34">
        <v>365</v>
      </c>
      <c r="L1196" s="34">
        <v>730</v>
      </c>
      <c r="M1196" s="34">
        <v>1095</v>
      </c>
      <c r="N1196" s="34">
        <v>1460</v>
      </c>
      <c r="O1196" s="34">
        <v>1825</v>
      </c>
      <c r="P1196" s="34">
        <v>2190</v>
      </c>
      <c r="Q1196" s="48">
        <v>2.3290384453705478E-4</v>
      </c>
      <c r="R1196" s="14">
        <v>6180.6079532913736</v>
      </c>
      <c r="S1196" s="14">
        <v>5676.9081100146514</v>
      </c>
      <c r="T1196" s="14">
        <v>5214.2581980771074</v>
      </c>
      <c r="U1196" s="14">
        <v>4789.3127789493419</v>
      </c>
      <c r="V1196" s="14">
        <v>4398.9990566762235</v>
      </c>
      <c r="W1196" s="12">
        <v>4040.4946583763299</v>
      </c>
      <c r="X1196" s="88">
        <f t="shared" si="129"/>
        <v>9.9222065759999989</v>
      </c>
      <c r="Y1196" s="88">
        <f t="shared" si="134"/>
        <v>9.1135783738780756</v>
      </c>
      <c r="Z1196" s="88">
        <f t="shared" si="135"/>
        <v>8.3708507921734441</v>
      </c>
      <c r="AA1196" s="88">
        <f t="shared" si="130"/>
        <v>7.6886531404254104</v>
      </c>
      <c r="AB1196" s="88">
        <f t="shared" si="131"/>
        <v>7.0620524223230783</v>
      </c>
      <c r="AC1196" s="88">
        <f t="shared" si="132"/>
        <v>6.4865176650275851</v>
      </c>
      <c r="AD1196" s="88">
        <f t="shared" si="133"/>
        <v>5.9578871555408668</v>
      </c>
    </row>
    <row r="1197" spans="1:30" x14ac:dyDescent="0.25">
      <c r="A1197" s="30" t="s">
        <v>217</v>
      </c>
      <c r="B1197" s="47">
        <v>32861</v>
      </c>
      <c r="C1197" s="35">
        <v>4301331235</v>
      </c>
      <c r="D1197" s="34">
        <v>345</v>
      </c>
      <c r="E1197" s="32">
        <v>6764</v>
      </c>
      <c r="F1197" s="34" t="s">
        <v>18</v>
      </c>
      <c r="G1197" s="34" t="s">
        <v>32</v>
      </c>
      <c r="H1197" s="34">
        <v>40.385420000000003</v>
      </c>
      <c r="I1197" s="2">
        <v>-110.12087</v>
      </c>
      <c r="J1197" s="35">
        <v>6764</v>
      </c>
      <c r="K1197" s="34">
        <v>365</v>
      </c>
      <c r="L1197" s="34">
        <v>730</v>
      </c>
      <c r="M1197" s="34">
        <v>1095</v>
      </c>
      <c r="N1197" s="34">
        <v>1460</v>
      </c>
      <c r="O1197" s="34">
        <v>1825</v>
      </c>
      <c r="P1197" s="34">
        <v>2190</v>
      </c>
      <c r="Q1197" s="48">
        <v>2.3290384453705478E-4</v>
      </c>
      <c r="R1197" s="14">
        <v>6212.7555648778207</v>
      </c>
      <c r="S1197" s="14">
        <v>5706.4357937493087</v>
      </c>
      <c r="T1197" s="14">
        <v>5241.3794697270851</v>
      </c>
      <c r="U1197" s="14">
        <v>4814.2237534274554</v>
      </c>
      <c r="V1197" s="14">
        <v>4421.8798661551464</v>
      </c>
      <c r="W1197" s="12">
        <v>4061.5107548309547</v>
      </c>
      <c r="X1197" s="88">
        <f t="shared" si="129"/>
        <v>9.9738156159999996</v>
      </c>
      <c r="Y1197" s="88">
        <f t="shared" si="134"/>
        <v>9.1609814416572011</v>
      </c>
      <c r="Z1197" s="88">
        <f t="shared" si="135"/>
        <v>8.414390661058281</v>
      </c>
      <c r="AA1197" s="88">
        <f t="shared" si="130"/>
        <v>7.7286446488092544</v>
      </c>
      <c r="AB1197" s="88">
        <f t="shared" si="131"/>
        <v>7.0987847502739339</v>
      </c>
      <c r="AC1197" s="88">
        <f t="shared" si="132"/>
        <v>6.5202564253598743</v>
      </c>
      <c r="AD1197" s="88">
        <f t="shared" si="133"/>
        <v>5.9888763144714554</v>
      </c>
    </row>
    <row r="1198" spans="1:30" x14ac:dyDescent="0.25">
      <c r="A1198" s="30" t="s">
        <v>1659</v>
      </c>
      <c r="B1198" s="47">
        <v>41212</v>
      </c>
      <c r="C1198" s="35">
        <v>4304752221</v>
      </c>
      <c r="D1198" s="34">
        <v>92</v>
      </c>
      <c r="E1198" s="32">
        <v>6789</v>
      </c>
      <c r="F1198" s="34" t="s">
        <v>18</v>
      </c>
      <c r="G1198" s="34" t="s">
        <v>19</v>
      </c>
      <c r="H1198" s="34">
        <v>40.199010000000001</v>
      </c>
      <c r="I1198" s="2">
        <v>-109.84311</v>
      </c>
      <c r="J1198" s="35">
        <v>6789</v>
      </c>
      <c r="K1198" s="34">
        <v>365</v>
      </c>
      <c r="L1198" s="34">
        <v>730</v>
      </c>
      <c r="M1198" s="34">
        <v>1095</v>
      </c>
      <c r="N1198" s="34">
        <v>1460</v>
      </c>
      <c r="O1198" s="34">
        <v>1825</v>
      </c>
      <c r="P1198" s="34">
        <v>2190</v>
      </c>
      <c r="Q1198" s="48">
        <v>2.3290384453705478E-4</v>
      </c>
      <c r="R1198" s="14">
        <v>6235.7181445824253</v>
      </c>
      <c r="S1198" s="14">
        <v>5727.526996416922</v>
      </c>
      <c r="T1198" s="14">
        <v>5260.7518066199264</v>
      </c>
      <c r="U1198" s="14">
        <v>4832.0173066261077</v>
      </c>
      <c r="V1198" s="14">
        <v>4438.2233014972335</v>
      </c>
      <c r="W1198" s="12">
        <v>4076.5222522985441</v>
      </c>
      <c r="X1198" s="88">
        <f t="shared" si="129"/>
        <v>10.010679216</v>
      </c>
      <c r="Y1198" s="88">
        <f t="shared" si="134"/>
        <v>9.1948407757851474</v>
      </c>
      <c r="Z1198" s="88">
        <f t="shared" si="135"/>
        <v>8.4454905674045939</v>
      </c>
      <c r="AA1198" s="88">
        <f t="shared" si="130"/>
        <v>7.7572100119405727</v>
      </c>
      <c r="AB1198" s="88">
        <f t="shared" si="131"/>
        <v>7.1250221273816869</v>
      </c>
      <c r="AC1198" s="88">
        <f t="shared" si="132"/>
        <v>6.5443555398829361</v>
      </c>
      <c r="AD1198" s="88">
        <f t="shared" si="133"/>
        <v>6.0110114279933038</v>
      </c>
    </row>
    <row r="1199" spans="1:30" x14ac:dyDescent="0.25">
      <c r="A1199" s="30" t="s">
        <v>813</v>
      </c>
      <c r="B1199" s="47">
        <v>40011</v>
      </c>
      <c r="C1199" s="35">
        <v>4301333901</v>
      </c>
      <c r="D1199" s="34">
        <v>331</v>
      </c>
      <c r="E1199" s="32">
        <v>6815</v>
      </c>
      <c r="F1199" s="34" t="s">
        <v>18</v>
      </c>
      <c r="G1199" s="34" t="s">
        <v>32</v>
      </c>
      <c r="H1199" s="34">
        <v>40.061810000000001</v>
      </c>
      <c r="I1199" s="2">
        <v>-110.17337000000001</v>
      </c>
      <c r="J1199" s="35">
        <v>6815</v>
      </c>
      <c r="K1199" s="34">
        <v>365</v>
      </c>
      <c r="L1199" s="34">
        <v>730</v>
      </c>
      <c r="M1199" s="34">
        <v>1095</v>
      </c>
      <c r="N1199" s="34">
        <v>1460</v>
      </c>
      <c r="O1199" s="34">
        <v>1825</v>
      </c>
      <c r="P1199" s="34">
        <v>2190</v>
      </c>
      <c r="Q1199" s="48">
        <v>2.3290384453705478E-4</v>
      </c>
      <c r="R1199" s="14">
        <v>6259.5992274752134</v>
      </c>
      <c r="S1199" s="14">
        <v>5749.461847191239</v>
      </c>
      <c r="T1199" s="14">
        <v>5280.8990369884805</v>
      </c>
      <c r="U1199" s="14">
        <v>4850.5226019527063</v>
      </c>
      <c r="V1199" s="14">
        <v>4455.2204742530039</v>
      </c>
      <c r="W1199" s="12">
        <v>4092.1342096648368</v>
      </c>
      <c r="X1199" s="88">
        <f t="shared" si="129"/>
        <v>10.049017359999999</v>
      </c>
      <c r="Y1199" s="88">
        <f t="shared" si="134"/>
        <v>9.2300544832782112</v>
      </c>
      <c r="Z1199" s="88">
        <f t="shared" si="135"/>
        <v>8.4778344700047583</v>
      </c>
      <c r="AA1199" s="88">
        <f t="shared" si="130"/>
        <v>7.7869179895971419</v>
      </c>
      <c r="AB1199" s="88">
        <f t="shared" si="131"/>
        <v>7.1523089995737514</v>
      </c>
      <c r="AC1199" s="88">
        <f t="shared" si="132"/>
        <v>6.569418618986921</v>
      </c>
      <c r="AD1199" s="88">
        <f t="shared" si="133"/>
        <v>6.034031946056027</v>
      </c>
    </row>
    <row r="1200" spans="1:30" x14ac:dyDescent="0.25">
      <c r="A1200" s="30" t="s">
        <v>28</v>
      </c>
      <c r="B1200" s="47">
        <v>18172</v>
      </c>
      <c r="C1200" s="35">
        <v>4304715403</v>
      </c>
      <c r="D1200" s="34">
        <v>366</v>
      </c>
      <c r="E1200" s="32">
        <v>6823</v>
      </c>
      <c r="F1200" s="34" t="s">
        <v>18</v>
      </c>
      <c r="G1200" s="34" t="s">
        <v>19</v>
      </c>
      <c r="H1200" s="34">
        <v>40.3706099999999</v>
      </c>
      <c r="I1200" s="2">
        <v>-109.41607</v>
      </c>
      <c r="J1200" s="35">
        <v>6823</v>
      </c>
      <c r="K1200" s="34">
        <v>365</v>
      </c>
      <c r="L1200" s="34">
        <v>730</v>
      </c>
      <c r="M1200" s="34">
        <v>1095</v>
      </c>
      <c r="N1200" s="34">
        <v>1460</v>
      </c>
      <c r="O1200" s="34">
        <v>1825</v>
      </c>
      <c r="P1200" s="34">
        <v>2190</v>
      </c>
      <c r="Q1200" s="48">
        <v>2.3290384453705478E-4</v>
      </c>
      <c r="R1200" s="14">
        <v>6266.9472529806872</v>
      </c>
      <c r="S1200" s="14">
        <v>5756.2110320448755</v>
      </c>
      <c r="T1200" s="14">
        <v>5287.0981847941894</v>
      </c>
      <c r="U1200" s="14">
        <v>4856.2165389762749</v>
      </c>
      <c r="V1200" s="14">
        <v>4460.4503735624721</v>
      </c>
      <c r="W1200" s="12">
        <v>4096.9378888544652</v>
      </c>
      <c r="X1200" s="88">
        <f t="shared" si="129"/>
        <v>10.060813712</v>
      </c>
      <c r="Y1200" s="88">
        <f t="shared" si="134"/>
        <v>9.2408894701991535</v>
      </c>
      <c r="Z1200" s="88">
        <f t="shared" si="135"/>
        <v>8.4877864400355794</v>
      </c>
      <c r="AA1200" s="88">
        <f t="shared" si="130"/>
        <v>7.7960589057991632</v>
      </c>
      <c r="AB1200" s="88">
        <f t="shared" si="131"/>
        <v>7.160704960248232</v>
      </c>
      <c r="AC1200" s="88">
        <f t="shared" si="132"/>
        <v>6.577130335634302</v>
      </c>
      <c r="AD1200" s="88">
        <f t="shared" si="133"/>
        <v>6.0411151823830185</v>
      </c>
    </row>
    <row r="1201" spans="1:30" x14ac:dyDescent="0.25">
      <c r="A1201" s="30" t="s">
        <v>716</v>
      </c>
      <c r="B1201" s="47">
        <v>39715</v>
      </c>
      <c r="C1201" s="35">
        <v>4301333964</v>
      </c>
      <c r="D1201" s="34">
        <v>363</v>
      </c>
      <c r="E1201" s="32">
        <v>6827</v>
      </c>
      <c r="F1201" s="34" t="s">
        <v>18</v>
      </c>
      <c r="G1201" s="34" t="s">
        <v>32</v>
      </c>
      <c r="H1201" s="34">
        <v>40.061390000000003</v>
      </c>
      <c r="I1201" s="2">
        <v>-110.06999</v>
      </c>
      <c r="J1201" s="35">
        <v>6827</v>
      </c>
      <c r="K1201" s="34">
        <v>365</v>
      </c>
      <c r="L1201" s="34">
        <v>730</v>
      </c>
      <c r="M1201" s="34">
        <v>1095</v>
      </c>
      <c r="N1201" s="34">
        <v>1460</v>
      </c>
      <c r="O1201" s="34">
        <v>1825</v>
      </c>
      <c r="P1201" s="34">
        <v>2190</v>
      </c>
      <c r="Q1201" s="48">
        <v>2.3290384453705478E-4</v>
      </c>
      <c r="R1201" s="14">
        <v>6270.6212657334236</v>
      </c>
      <c r="S1201" s="14">
        <v>5759.5856244716933</v>
      </c>
      <c r="T1201" s="14">
        <v>5290.1977586970443</v>
      </c>
      <c r="U1201" s="14">
        <v>4859.0635074880602</v>
      </c>
      <c r="V1201" s="14">
        <v>4463.0653232172062</v>
      </c>
      <c r="W1201" s="12">
        <v>4099.3397284492794</v>
      </c>
      <c r="X1201" s="88">
        <f t="shared" si="129"/>
        <v>10.066711888</v>
      </c>
      <c r="Y1201" s="88">
        <f t="shared" si="134"/>
        <v>9.2463069636596256</v>
      </c>
      <c r="Z1201" s="88">
        <f t="shared" si="135"/>
        <v>8.492762425050989</v>
      </c>
      <c r="AA1201" s="88">
        <f t="shared" si="130"/>
        <v>7.8006293639001738</v>
      </c>
      <c r="AB1201" s="88">
        <f t="shared" si="131"/>
        <v>7.1649029405854741</v>
      </c>
      <c r="AC1201" s="88">
        <f t="shared" si="132"/>
        <v>6.5809861939579921</v>
      </c>
      <c r="AD1201" s="88">
        <f t="shared" si="133"/>
        <v>6.0446568005465142</v>
      </c>
    </row>
    <row r="1202" spans="1:30" x14ac:dyDescent="0.25">
      <c r="A1202" s="30" t="s">
        <v>250</v>
      </c>
      <c r="B1202" s="47">
        <v>33828</v>
      </c>
      <c r="C1202" s="35">
        <v>4301331356</v>
      </c>
      <c r="D1202" s="34">
        <v>343</v>
      </c>
      <c r="E1202" s="32">
        <v>6852</v>
      </c>
      <c r="F1202" s="34" t="s">
        <v>18</v>
      </c>
      <c r="G1202" s="34" t="s">
        <v>32</v>
      </c>
      <c r="H1202" s="34">
        <v>40.325470000000003</v>
      </c>
      <c r="I1202" s="2">
        <v>-110.06922</v>
      </c>
      <c r="J1202" s="35">
        <v>6852</v>
      </c>
      <c r="K1202" s="34">
        <v>365</v>
      </c>
      <c r="L1202" s="34">
        <v>730</v>
      </c>
      <c r="M1202" s="34">
        <v>1095</v>
      </c>
      <c r="N1202" s="34">
        <v>1460</v>
      </c>
      <c r="O1202" s="34">
        <v>1825</v>
      </c>
      <c r="P1202" s="34">
        <v>2190</v>
      </c>
      <c r="Q1202" s="48">
        <v>2.3290384453705478E-4</v>
      </c>
      <c r="R1202" s="14">
        <v>6293.5838454380282</v>
      </c>
      <c r="S1202" s="14">
        <v>5780.6768271393057</v>
      </c>
      <c r="T1202" s="14">
        <v>5309.5700955898856</v>
      </c>
      <c r="U1202" s="14">
        <v>4876.8570606867124</v>
      </c>
      <c r="V1202" s="14">
        <v>4479.4087585592933</v>
      </c>
      <c r="W1202" s="12">
        <v>4114.3512259168692</v>
      </c>
      <c r="X1202" s="88">
        <f t="shared" si="129"/>
        <v>10.103575487999999</v>
      </c>
      <c r="Y1202" s="88">
        <f t="shared" si="134"/>
        <v>9.2801662977875718</v>
      </c>
      <c r="Z1202" s="88">
        <f t="shared" si="135"/>
        <v>8.5238623313973001</v>
      </c>
      <c r="AA1202" s="88">
        <f t="shared" si="130"/>
        <v>7.8291947270314921</v>
      </c>
      <c r="AB1202" s="88">
        <f t="shared" si="131"/>
        <v>7.1911403176932271</v>
      </c>
      <c r="AC1202" s="88">
        <f t="shared" si="132"/>
        <v>6.6050853084810548</v>
      </c>
      <c r="AD1202" s="88">
        <f t="shared" si="133"/>
        <v>6.0667919140683635</v>
      </c>
    </row>
    <row r="1203" spans="1:30" x14ac:dyDescent="0.25">
      <c r="A1203" s="30" t="s">
        <v>1415</v>
      </c>
      <c r="B1203" s="47">
        <v>40890</v>
      </c>
      <c r="C1203" s="35">
        <v>4301350661</v>
      </c>
      <c r="D1203" s="34">
        <v>366</v>
      </c>
      <c r="E1203" s="32">
        <v>6859</v>
      </c>
      <c r="F1203" s="34" t="s">
        <v>18</v>
      </c>
      <c r="G1203" s="34" t="s">
        <v>32</v>
      </c>
      <c r="H1203" s="34">
        <v>40.046999999999898</v>
      </c>
      <c r="I1203" s="2">
        <v>-110.52936</v>
      </c>
      <c r="J1203" s="35">
        <v>6859</v>
      </c>
      <c r="K1203" s="34">
        <v>365</v>
      </c>
      <c r="L1203" s="34">
        <v>730</v>
      </c>
      <c r="M1203" s="34">
        <v>1095</v>
      </c>
      <c r="N1203" s="34">
        <v>1460</v>
      </c>
      <c r="O1203" s="34">
        <v>1825</v>
      </c>
      <c r="P1203" s="34">
        <v>2190</v>
      </c>
      <c r="Q1203" s="48">
        <v>2.3290384453705478E-4</v>
      </c>
      <c r="R1203" s="14">
        <v>6300.0133677553176</v>
      </c>
      <c r="S1203" s="14">
        <v>5786.5823638862375</v>
      </c>
      <c r="T1203" s="14">
        <v>5314.9943499198807</v>
      </c>
      <c r="U1203" s="14">
        <v>4881.8392555823348</v>
      </c>
      <c r="V1203" s="14">
        <v>4483.9849204550783</v>
      </c>
      <c r="W1203" s="12">
        <v>4118.5544452077938</v>
      </c>
      <c r="X1203" s="88">
        <f t="shared" si="129"/>
        <v>10.113897295999999</v>
      </c>
      <c r="Y1203" s="88">
        <f t="shared" si="134"/>
        <v>9.2896469113433966</v>
      </c>
      <c r="Z1203" s="88">
        <f t="shared" si="135"/>
        <v>8.5325703051742678</v>
      </c>
      <c r="AA1203" s="88">
        <f t="shared" si="130"/>
        <v>7.8371930287082607</v>
      </c>
      <c r="AB1203" s="88">
        <f t="shared" si="131"/>
        <v>7.1984867832833981</v>
      </c>
      <c r="AC1203" s="88">
        <f t="shared" si="132"/>
        <v>6.6118330605475126</v>
      </c>
      <c r="AD1203" s="88">
        <f t="shared" si="133"/>
        <v>6.072989745854481</v>
      </c>
    </row>
    <row r="1204" spans="1:30" x14ac:dyDescent="0.25">
      <c r="A1204" s="30" t="s">
        <v>865</v>
      </c>
      <c r="B1204" s="47">
        <v>40166</v>
      </c>
      <c r="C1204" s="35">
        <v>4301333871</v>
      </c>
      <c r="D1204" s="34">
        <v>361</v>
      </c>
      <c r="E1204" s="32">
        <v>6866</v>
      </c>
      <c r="F1204" s="34" t="s">
        <v>18</v>
      </c>
      <c r="G1204" s="34" t="s">
        <v>32</v>
      </c>
      <c r="H1204" s="34">
        <v>40.07978</v>
      </c>
      <c r="I1204" s="2">
        <v>-110.103089999999</v>
      </c>
      <c r="J1204" s="35">
        <v>6866</v>
      </c>
      <c r="K1204" s="34">
        <v>365</v>
      </c>
      <c r="L1204" s="34">
        <v>730</v>
      </c>
      <c r="M1204" s="34">
        <v>1095</v>
      </c>
      <c r="N1204" s="34">
        <v>1460</v>
      </c>
      <c r="O1204" s="34">
        <v>1825</v>
      </c>
      <c r="P1204" s="34">
        <v>2190</v>
      </c>
      <c r="Q1204" s="48">
        <v>2.3290384453705478E-4</v>
      </c>
      <c r="R1204" s="14">
        <v>6306.442890072607</v>
      </c>
      <c r="S1204" s="14">
        <v>5792.4879006331694</v>
      </c>
      <c r="T1204" s="14">
        <v>5320.4186042498768</v>
      </c>
      <c r="U1204" s="14">
        <v>4886.821450477958</v>
      </c>
      <c r="V1204" s="14">
        <v>4488.5610823508623</v>
      </c>
      <c r="W1204" s="12">
        <v>4122.7576644987194</v>
      </c>
      <c r="X1204" s="88">
        <f t="shared" si="129"/>
        <v>10.124219104</v>
      </c>
      <c r="Y1204" s="88">
        <f t="shared" si="134"/>
        <v>9.2991275248992213</v>
      </c>
      <c r="Z1204" s="88">
        <f t="shared" si="135"/>
        <v>8.5412782789512356</v>
      </c>
      <c r="AA1204" s="88">
        <f t="shared" si="130"/>
        <v>7.8451913303850302</v>
      </c>
      <c r="AB1204" s="88">
        <f t="shared" si="131"/>
        <v>7.2058332488735699</v>
      </c>
      <c r="AC1204" s="88">
        <f t="shared" si="132"/>
        <v>6.6185808126139696</v>
      </c>
      <c r="AD1204" s="88">
        <f t="shared" si="133"/>
        <v>6.0791875776405995</v>
      </c>
    </row>
    <row r="1205" spans="1:30" x14ac:dyDescent="0.25">
      <c r="A1205" s="30" t="s">
        <v>1655</v>
      </c>
      <c r="B1205" s="47">
        <v>41211</v>
      </c>
      <c r="C1205" s="35">
        <v>4301351174</v>
      </c>
      <c r="D1205" s="34">
        <v>67</v>
      </c>
      <c r="E1205" s="32">
        <v>6868</v>
      </c>
      <c r="F1205" s="34" t="s">
        <v>18</v>
      </c>
      <c r="G1205" s="34" t="s">
        <v>32</v>
      </c>
      <c r="H1205" s="34">
        <v>40.047600000000003</v>
      </c>
      <c r="I1205" s="2">
        <v>-110.11729</v>
      </c>
      <c r="J1205" s="35">
        <v>6868</v>
      </c>
      <c r="K1205" s="34">
        <v>365</v>
      </c>
      <c r="L1205" s="34">
        <v>730</v>
      </c>
      <c r="M1205" s="34">
        <v>1095</v>
      </c>
      <c r="N1205" s="34">
        <v>1460</v>
      </c>
      <c r="O1205" s="34">
        <v>1825</v>
      </c>
      <c r="P1205" s="34">
        <v>2190</v>
      </c>
      <c r="Q1205" s="48">
        <v>2.3290384453705478E-4</v>
      </c>
      <c r="R1205" s="14">
        <v>6308.2798964489757</v>
      </c>
      <c r="S1205" s="14">
        <v>5794.1751968465778</v>
      </c>
      <c r="T1205" s="14">
        <v>5321.9683912013033</v>
      </c>
      <c r="U1205" s="14">
        <v>4888.2449347338497</v>
      </c>
      <c r="V1205" s="14">
        <v>4489.8685571782289</v>
      </c>
      <c r="W1205" s="12">
        <v>4123.958584296126</v>
      </c>
      <c r="X1205" s="88">
        <f t="shared" si="129"/>
        <v>10.127168191999999</v>
      </c>
      <c r="Y1205" s="88">
        <f t="shared" si="134"/>
        <v>9.3018362716294583</v>
      </c>
      <c r="Z1205" s="88">
        <f t="shared" si="135"/>
        <v>8.5437662714589404</v>
      </c>
      <c r="AA1205" s="88">
        <f t="shared" si="130"/>
        <v>7.8474765594355347</v>
      </c>
      <c r="AB1205" s="88">
        <f t="shared" si="131"/>
        <v>7.2079322390421892</v>
      </c>
      <c r="AC1205" s="88">
        <f t="shared" si="132"/>
        <v>6.6205087417758142</v>
      </c>
      <c r="AD1205" s="88">
        <f t="shared" si="133"/>
        <v>6.0809583867223465</v>
      </c>
    </row>
    <row r="1206" spans="1:30" x14ac:dyDescent="0.25">
      <c r="A1206" s="30" t="s">
        <v>1466</v>
      </c>
      <c r="B1206" s="47">
        <v>40946</v>
      </c>
      <c r="C1206" s="35">
        <v>4301350907</v>
      </c>
      <c r="D1206" s="34">
        <v>329</v>
      </c>
      <c r="E1206" s="32">
        <v>6902</v>
      </c>
      <c r="F1206" s="34" t="s">
        <v>18</v>
      </c>
      <c r="G1206" s="34" t="s">
        <v>32</v>
      </c>
      <c r="H1206" s="34">
        <v>40.061860000000003</v>
      </c>
      <c r="I1206" s="2">
        <v>-110.198089999999</v>
      </c>
      <c r="J1206" s="35">
        <v>6902</v>
      </c>
      <c r="K1206" s="34">
        <v>365</v>
      </c>
      <c r="L1206" s="34">
        <v>730</v>
      </c>
      <c r="M1206" s="34">
        <v>1095</v>
      </c>
      <c r="N1206" s="34">
        <v>1460</v>
      </c>
      <c r="O1206" s="34">
        <v>1825</v>
      </c>
      <c r="P1206" s="34">
        <v>2190</v>
      </c>
      <c r="Q1206" s="48">
        <v>2.3290384453705478E-4</v>
      </c>
      <c r="R1206" s="14">
        <v>6339.5090048472375</v>
      </c>
      <c r="S1206" s="14">
        <v>5822.8592324745314</v>
      </c>
      <c r="T1206" s="14">
        <v>5348.3147693755673</v>
      </c>
      <c r="U1206" s="14">
        <v>4912.4441670840179</v>
      </c>
      <c r="V1206" s="14">
        <v>4512.0956292434685</v>
      </c>
      <c r="W1206" s="12">
        <v>4144.374220852048</v>
      </c>
      <c r="X1206" s="88">
        <f t="shared" si="129"/>
        <v>10.177302687999999</v>
      </c>
      <c r="Y1206" s="88">
        <f t="shared" si="134"/>
        <v>9.3478849660434644</v>
      </c>
      <c r="Z1206" s="88">
        <f t="shared" si="135"/>
        <v>8.5860621440899259</v>
      </c>
      <c r="AA1206" s="88">
        <f t="shared" si="130"/>
        <v>7.886325453294126</v>
      </c>
      <c r="AB1206" s="88">
        <f t="shared" si="131"/>
        <v>7.243615071908736</v>
      </c>
      <c r="AC1206" s="88">
        <f t="shared" si="132"/>
        <v>6.653283537527181</v>
      </c>
      <c r="AD1206" s="88">
        <f t="shared" si="133"/>
        <v>6.111062141112062</v>
      </c>
    </row>
    <row r="1207" spans="1:30" x14ac:dyDescent="0.25">
      <c r="A1207" s="30" t="s">
        <v>848</v>
      </c>
      <c r="B1207" s="47">
        <v>40119</v>
      </c>
      <c r="C1207" s="35">
        <v>4301334080</v>
      </c>
      <c r="D1207" s="34">
        <v>366</v>
      </c>
      <c r="E1207" s="32">
        <v>6909</v>
      </c>
      <c r="F1207" s="34" t="s">
        <v>18</v>
      </c>
      <c r="G1207" s="34" t="s">
        <v>32</v>
      </c>
      <c r="H1207" s="34">
        <v>40.03998</v>
      </c>
      <c r="I1207" s="2">
        <v>-110.07974</v>
      </c>
      <c r="J1207" s="35">
        <v>6909</v>
      </c>
      <c r="K1207" s="34">
        <v>365</v>
      </c>
      <c r="L1207" s="34">
        <v>730</v>
      </c>
      <c r="M1207" s="34">
        <v>1095</v>
      </c>
      <c r="N1207" s="34">
        <v>1460</v>
      </c>
      <c r="O1207" s="34">
        <v>1825</v>
      </c>
      <c r="P1207" s="34">
        <v>2190</v>
      </c>
      <c r="Q1207" s="48">
        <v>2.3290384453705478E-4</v>
      </c>
      <c r="R1207" s="14">
        <v>6345.9385271645269</v>
      </c>
      <c r="S1207" s="14">
        <v>5828.7647692214632</v>
      </c>
      <c r="T1207" s="14">
        <v>5353.7390237055633</v>
      </c>
      <c r="U1207" s="14">
        <v>4917.4263619796402</v>
      </c>
      <c r="V1207" s="14">
        <v>4516.6717911392525</v>
      </c>
      <c r="W1207" s="12">
        <v>4148.5774401429726</v>
      </c>
      <c r="X1207" s="88">
        <f t="shared" si="129"/>
        <v>10.187624496</v>
      </c>
      <c r="Y1207" s="88">
        <f t="shared" si="134"/>
        <v>9.3573655795992892</v>
      </c>
      <c r="Z1207" s="88">
        <f t="shared" si="135"/>
        <v>8.5947701178668936</v>
      </c>
      <c r="AA1207" s="88">
        <f t="shared" si="130"/>
        <v>7.8943237549708956</v>
      </c>
      <c r="AB1207" s="88">
        <f t="shared" si="131"/>
        <v>7.250961537498906</v>
      </c>
      <c r="AC1207" s="88">
        <f t="shared" si="132"/>
        <v>6.660031289593638</v>
      </c>
      <c r="AD1207" s="88">
        <f t="shared" si="133"/>
        <v>6.1172599728981796</v>
      </c>
    </row>
    <row r="1208" spans="1:30" x14ac:dyDescent="0.25">
      <c r="A1208" s="30" t="s">
        <v>921</v>
      </c>
      <c r="B1208" s="47">
        <v>40278</v>
      </c>
      <c r="C1208" s="35">
        <v>4304750817</v>
      </c>
      <c r="D1208" s="34">
        <v>366</v>
      </c>
      <c r="E1208" s="32">
        <v>6914</v>
      </c>
      <c r="F1208" s="34" t="s">
        <v>18</v>
      </c>
      <c r="G1208" s="34" t="s">
        <v>19</v>
      </c>
      <c r="H1208" s="34">
        <v>40.1111</v>
      </c>
      <c r="I1208" s="2">
        <v>-109.95653</v>
      </c>
      <c r="J1208" s="35">
        <v>6914</v>
      </c>
      <c r="K1208" s="34">
        <v>365</v>
      </c>
      <c r="L1208" s="34">
        <v>730</v>
      </c>
      <c r="M1208" s="34">
        <v>1095</v>
      </c>
      <c r="N1208" s="34">
        <v>1460</v>
      </c>
      <c r="O1208" s="34">
        <v>1825</v>
      </c>
      <c r="P1208" s="34">
        <v>2190</v>
      </c>
      <c r="Q1208" s="48">
        <v>2.3290384453705478E-4</v>
      </c>
      <c r="R1208" s="14">
        <v>6350.5310431054477</v>
      </c>
      <c r="S1208" s="14">
        <v>5832.9830097549857</v>
      </c>
      <c r="T1208" s="14">
        <v>5357.6134910841311</v>
      </c>
      <c r="U1208" s="14">
        <v>4920.9850726193708</v>
      </c>
      <c r="V1208" s="14">
        <v>4519.9404782076699</v>
      </c>
      <c r="W1208" s="12">
        <v>4151.5797396364906</v>
      </c>
      <c r="X1208" s="88">
        <f t="shared" si="129"/>
        <v>10.194997215999999</v>
      </c>
      <c r="Y1208" s="88">
        <f t="shared" si="134"/>
        <v>9.3641374464248788</v>
      </c>
      <c r="Z1208" s="88">
        <f t="shared" si="135"/>
        <v>8.6009900991361548</v>
      </c>
      <c r="AA1208" s="88">
        <f t="shared" si="130"/>
        <v>7.9000368275971589</v>
      </c>
      <c r="AB1208" s="88">
        <f t="shared" si="131"/>
        <v>7.2562090129204568</v>
      </c>
      <c r="AC1208" s="88">
        <f t="shared" si="132"/>
        <v>6.6648511124982504</v>
      </c>
      <c r="AD1208" s="88">
        <f t="shared" si="133"/>
        <v>6.1216869956025493</v>
      </c>
    </row>
    <row r="1209" spans="1:30" x14ac:dyDescent="0.25">
      <c r="A1209" s="30" t="s">
        <v>1417</v>
      </c>
      <c r="B1209" s="47">
        <v>40890</v>
      </c>
      <c r="C1209" s="35">
        <v>4301350695</v>
      </c>
      <c r="D1209" s="34">
        <v>359</v>
      </c>
      <c r="E1209" s="32">
        <v>6916</v>
      </c>
      <c r="F1209" s="34" t="s">
        <v>18</v>
      </c>
      <c r="G1209" s="34" t="s">
        <v>32</v>
      </c>
      <c r="H1209" s="34">
        <v>40.064970000000002</v>
      </c>
      <c r="I1209" s="2">
        <v>-110.11211</v>
      </c>
      <c r="J1209" s="35">
        <v>6916</v>
      </c>
      <c r="K1209" s="34">
        <v>365</v>
      </c>
      <c r="L1209" s="34">
        <v>730</v>
      </c>
      <c r="M1209" s="34">
        <v>1095</v>
      </c>
      <c r="N1209" s="34">
        <v>1460</v>
      </c>
      <c r="O1209" s="34">
        <v>1825</v>
      </c>
      <c r="P1209" s="34">
        <v>2190</v>
      </c>
      <c r="Q1209" s="48">
        <v>2.3290384453705478E-4</v>
      </c>
      <c r="R1209" s="14">
        <v>6352.3680494818163</v>
      </c>
      <c r="S1209" s="14">
        <v>5834.670305968395</v>
      </c>
      <c r="T1209" s="14">
        <v>5359.1632780355585</v>
      </c>
      <c r="U1209" s="14">
        <v>4922.4085568752635</v>
      </c>
      <c r="V1209" s="14">
        <v>4521.2479530350374</v>
      </c>
      <c r="W1209" s="12">
        <v>4152.7806594338972</v>
      </c>
      <c r="X1209" s="88">
        <f t="shared" si="129"/>
        <v>10.197946304</v>
      </c>
      <c r="Y1209" s="88">
        <f t="shared" si="134"/>
        <v>9.3668461931551157</v>
      </c>
      <c r="Z1209" s="88">
        <f t="shared" si="135"/>
        <v>8.6034780916438613</v>
      </c>
      <c r="AA1209" s="88">
        <f t="shared" si="130"/>
        <v>7.9023220566476642</v>
      </c>
      <c r="AB1209" s="88">
        <f t="shared" si="131"/>
        <v>7.2583080030890779</v>
      </c>
      <c r="AC1209" s="88">
        <f t="shared" si="132"/>
        <v>6.6667790416600958</v>
      </c>
      <c r="AD1209" s="88">
        <f t="shared" si="133"/>
        <v>6.1234578046842962</v>
      </c>
    </row>
    <row r="1210" spans="1:30" x14ac:dyDescent="0.25">
      <c r="A1210" s="30" t="s">
        <v>1031</v>
      </c>
      <c r="B1210" s="47">
        <v>40408</v>
      </c>
      <c r="C1210" s="35">
        <v>4301334125</v>
      </c>
      <c r="D1210" s="34">
        <v>362</v>
      </c>
      <c r="E1210" s="32">
        <v>6932</v>
      </c>
      <c r="F1210" s="34" t="s">
        <v>18</v>
      </c>
      <c r="G1210" s="34" t="s">
        <v>32</v>
      </c>
      <c r="H1210" s="34">
        <v>40.072490000000002</v>
      </c>
      <c r="I1210" s="2">
        <v>-110.10308000000001</v>
      </c>
      <c r="J1210" s="35">
        <v>6932</v>
      </c>
      <c r="K1210" s="34">
        <v>365</v>
      </c>
      <c r="L1210" s="34">
        <v>730</v>
      </c>
      <c r="M1210" s="34">
        <v>1095</v>
      </c>
      <c r="N1210" s="34">
        <v>1460</v>
      </c>
      <c r="O1210" s="34">
        <v>1825</v>
      </c>
      <c r="P1210" s="34">
        <v>2190</v>
      </c>
      <c r="Q1210" s="48">
        <v>2.3290384453705478E-4</v>
      </c>
      <c r="R1210" s="14">
        <v>6367.0641004927629</v>
      </c>
      <c r="S1210" s="14">
        <v>5848.1686756756671</v>
      </c>
      <c r="T1210" s="14">
        <v>5371.5615736469772</v>
      </c>
      <c r="U1210" s="14">
        <v>4933.7964309224008</v>
      </c>
      <c r="V1210" s="14">
        <v>4531.707751653973</v>
      </c>
      <c r="W1210" s="12">
        <v>4162.3880178131549</v>
      </c>
      <c r="X1210" s="88">
        <f t="shared" si="129"/>
        <v>10.221539007999999</v>
      </c>
      <c r="Y1210" s="88">
        <f t="shared" si="134"/>
        <v>9.3885161669970003</v>
      </c>
      <c r="Z1210" s="88">
        <f t="shared" si="135"/>
        <v>8.6233820317054999</v>
      </c>
      <c r="AA1210" s="88">
        <f t="shared" si="130"/>
        <v>7.9206038890517076</v>
      </c>
      <c r="AB1210" s="88">
        <f t="shared" si="131"/>
        <v>7.2750999244380399</v>
      </c>
      <c r="AC1210" s="88">
        <f t="shared" si="132"/>
        <v>6.6822024749548561</v>
      </c>
      <c r="AD1210" s="88">
        <f t="shared" si="133"/>
        <v>6.1376242773382801</v>
      </c>
    </row>
    <row r="1211" spans="1:30" x14ac:dyDescent="0.25">
      <c r="A1211" s="30" t="s">
        <v>1244</v>
      </c>
      <c r="B1211" s="47">
        <v>40639</v>
      </c>
      <c r="C1211" s="35">
        <v>4301350251</v>
      </c>
      <c r="D1211" s="34">
        <v>363</v>
      </c>
      <c r="E1211" s="32">
        <v>6960</v>
      </c>
      <c r="F1211" s="34" t="s">
        <v>18</v>
      </c>
      <c r="G1211" s="34" t="s">
        <v>32</v>
      </c>
      <c r="H1211" s="34">
        <v>40.061700000000002</v>
      </c>
      <c r="I1211" s="2">
        <v>-110.0748</v>
      </c>
      <c r="J1211" s="35">
        <v>6960</v>
      </c>
      <c r="K1211" s="34">
        <v>365</v>
      </c>
      <c r="L1211" s="34">
        <v>730</v>
      </c>
      <c r="M1211" s="34">
        <v>1095</v>
      </c>
      <c r="N1211" s="34">
        <v>1460</v>
      </c>
      <c r="O1211" s="34">
        <v>1825</v>
      </c>
      <c r="P1211" s="34">
        <v>2190</v>
      </c>
      <c r="Q1211" s="48">
        <v>2.3290384453705478E-4</v>
      </c>
      <c r="R1211" s="14">
        <v>6392.7821897619206</v>
      </c>
      <c r="S1211" s="14">
        <v>5871.7908226633936</v>
      </c>
      <c r="T1211" s="14">
        <v>5393.2585909669588</v>
      </c>
      <c r="U1211" s="14">
        <v>4953.7252105048919</v>
      </c>
      <c r="V1211" s="14">
        <v>4550.0123992371109</v>
      </c>
      <c r="W1211" s="12">
        <v>4179.2008949768551</v>
      </c>
      <c r="X1211" s="88">
        <f t="shared" si="129"/>
        <v>10.262826239999999</v>
      </c>
      <c r="Y1211" s="88">
        <f t="shared" si="134"/>
        <v>9.4264386212203011</v>
      </c>
      <c r="Z1211" s="88">
        <f t="shared" si="135"/>
        <v>8.6582139268133709</v>
      </c>
      <c r="AA1211" s="88">
        <f t="shared" si="130"/>
        <v>7.952597095758783</v>
      </c>
      <c r="AB1211" s="88">
        <f t="shared" si="131"/>
        <v>7.3044857867987254</v>
      </c>
      <c r="AC1211" s="88">
        <f t="shared" si="132"/>
        <v>6.7091934832206865</v>
      </c>
      <c r="AD1211" s="88">
        <f t="shared" si="133"/>
        <v>6.1624156044827521</v>
      </c>
    </row>
    <row r="1212" spans="1:30" x14ac:dyDescent="0.25">
      <c r="A1212" s="30" t="s">
        <v>1496</v>
      </c>
      <c r="B1212" s="47">
        <v>40991</v>
      </c>
      <c r="C1212" s="35">
        <v>4301350795</v>
      </c>
      <c r="D1212" s="34">
        <v>284</v>
      </c>
      <c r="E1212" s="32">
        <v>6995</v>
      </c>
      <c r="F1212" s="34" t="s">
        <v>18</v>
      </c>
      <c r="G1212" s="34" t="s">
        <v>32</v>
      </c>
      <c r="H1212" s="34">
        <v>40.050730000000001</v>
      </c>
      <c r="I1212" s="2">
        <v>-110.074929999999</v>
      </c>
      <c r="J1212" s="35">
        <v>6995</v>
      </c>
      <c r="K1212" s="34">
        <v>365</v>
      </c>
      <c r="L1212" s="34">
        <v>730</v>
      </c>
      <c r="M1212" s="34">
        <v>1095</v>
      </c>
      <c r="N1212" s="34">
        <v>1460</v>
      </c>
      <c r="O1212" s="34">
        <v>1825</v>
      </c>
      <c r="P1212" s="34">
        <v>2190</v>
      </c>
      <c r="Q1212" s="48">
        <v>2.3290384453705478E-4</v>
      </c>
      <c r="R1212" s="14">
        <v>6424.9298013483667</v>
      </c>
      <c r="S1212" s="14">
        <v>5901.3185063980509</v>
      </c>
      <c r="T1212" s="14">
        <v>5420.3798626169364</v>
      </c>
      <c r="U1212" s="14">
        <v>4978.6361849830055</v>
      </c>
      <c r="V1212" s="14">
        <v>4572.8932087160329</v>
      </c>
      <c r="W1212" s="12">
        <v>4200.21699143148</v>
      </c>
      <c r="X1212" s="88">
        <f t="shared" si="129"/>
        <v>10.31443528</v>
      </c>
      <c r="Y1212" s="88">
        <f t="shared" si="134"/>
        <v>9.4738416889994248</v>
      </c>
      <c r="Z1212" s="88">
        <f t="shared" si="135"/>
        <v>8.7017537956982078</v>
      </c>
      <c r="AA1212" s="88">
        <f t="shared" si="130"/>
        <v>7.992588604142628</v>
      </c>
      <c r="AB1212" s="88">
        <f t="shared" si="131"/>
        <v>7.341218114749581</v>
      </c>
      <c r="AC1212" s="88">
        <f t="shared" si="132"/>
        <v>6.7429322435529739</v>
      </c>
      <c r="AD1212" s="88">
        <f t="shared" si="133"/>
        <v>6.1934047634133398</v>
      </c>
    </row>
    <row r="1213" spans="1:30" x14ac:dyDescent="0.25">
      <c r="A1213" s="30" t="s">
        <v>142</v>
      </c>
      <c r="B1213" s="47">
        <v>30764</v>
      </c>
      <c r="C1213" s="35">
        <v>4301330833</v>
      </c>
      <c r="D1213" s="34">
        <v>366</v>
      </c>
      <c r="E1213" s="32">
        <v>7005</v>
      </c>
      <c r="F1213" s="34" t="s">
        <v>18</v>
      </c>
      <c r="G1213" s="34" t="s">
        <v>32</v>
      </c>
      <c r="H1213" s="34">
        <v>40.385129999999897</v>
      </c>
      <c r="I1213" s="2">
        <v>-110.0252</v>
      </c>
      <c r="J1213" s="35">
        <v>7005</v>
      </c>
      <c r="K1213" s="34">
        <v>365</v>
      </c>
      <c r="L1213" s="34">
        <v>730</v>
      </c>
      <c r="M1213" s="34">
        <v>1095</v>
      </c>
      <c r="N1213" s="34">
        <v>1460</v>
      </c>
      <c r="O1213" s="34">
        <v>1825</v>
      </c>
      <c r="P1213" s="34">
        <v>2190</v>
      </c>
      <c r="Q1213" s="48">
        <v>2.3290384453705478E-4</v>
      </c>
      <c r="R1213" s="14">
        <v>6434.1148332302091</v>
      </c>
      <c r="S1213" s="14">
        <v>5909.7549874650958</v>
      </c>
      <c r="T1213" s="14">
        <v>5428.1287973740727</v>
      </c>
      <c r="U1213" s="14">
        <v>4985.7536062624667</v>
      </c>
      <c r="V1213" s="14">
        <v>4579.4305828528677</v>
      </c>
      <c r="W1213" s="12">
        <v>4206.221590418515</v>
      </c>
      <c r="X1213" s="88">
        <f t="shared" si="129"/>
        <v>10.32918072</v>
      </c>
      <c r="Y1213" s="88">
        <f t="shared" si="134"/>
        <v>9.4873854226506058</v>
      </c>
      <c r="Z1213" s="88">
        <f t="shared" si="135"/>
        <v>8.7141937582367319</v>
      </c>
      <c r="AA1213" s="88">
        <f t="shared" si="130"/>
        <v>8.0040147493951537</v>
      </c>
      <c r="AB1213" s="88">
        <f t="shared" si="131"/>
        <v>7.3517130655926826</v>
      </c>
      <c r="AC1213" s="88">
        <f t="shared" si="132"/>
        <v>6.7525718893621987</v>
      </c>
      <c r="AD1213" s="88">
        <f t="shared" si="133"/>
        <v>6.2022588088220783</v>
      </c>
    </row>
    <row r="1214" spans="1:30" x14ac:dyDescent="0.25">
      <c r="A1214" s="30" t="s">
        <v>757</v>
      </c>
      <c r="B1214" s="47">
        <v>39826</v>
      </c>
      <c r="C1214" s="35">
        <v>4301334040</v>
      </c>
      <c r="D1214" s="34">
        <v>366</v>
      </c>
      <c r="E1214" s="32">
        <v>7009</v>
      </c>
      <c r="F1214" s="34" t="s">
        <v>18</v>
      </c>
      <c r="G1214" s="34" t="s">
        <v>32</v>
      </c>
      <c r="H1214" s="34">
        <v>40.049869999999899</v>
      </c>
      <c r="I1214" s="2">
        <v>-110.12187</v>
      </c>
      <c r="J1214" s="35">
        <v>7009</v>
      </c>
      <c r="K1214" s="34">
        <v>365</v>
      </c>
      <c r="L1214" s="34">
        <v>730</v>
      </c>
      <c r="M1214" s="34">
        <v>1095</v>
      </c>
      <c r="N1214" s="34">
        <v>1460</v>
      </c>
      <c r="O1214" s="34">
        <v>1825</v>
      </c>
      <c r="P1214" s="34">
        <v>2190</v>
      </c>
      <c r="Q1214" s="48">
        <v>2.3290384453705478E-4</v>
      </c>
      <c r="R1214" s="14">
        <v>6437.7888459829455</v>
      </c>
      <c r="S1214" s="14">
        <v>5913.1295798919145</v>
      </c>
      <c r="T1214" s="14">
        <v>5431.2283712769276</v>
      </c>
      <c r="U1214" s="14">
        <v>4988.6005747742511</v>
      </c>
      <c r="V1214" s="14">
        <v>4582.0455325076018</v>
      </c>
      <c r="W1214" s="12">
        <v>4208.6234300133301</v>
      </c>
      <c r="X1214" s="88">
        <f t="shared" si="129"/>
        <v>10.335078895999999</v>
      </c>
      <c r="Y1214" s="88">
        <f t="shared" si="134"/>
        <v>9.4928029161110761</v>
      </c>
      <c r="Z1214" s="88">
        <f t="shared" si="135"/>
        <v>8.7191697432521433</v>
      </c>
      <c r="AA1214" s="88">
        <f t="shared" si="130"/>
        <v>8.0085852074961661</v>
      </c>
      <c r="AB1214" s="88">
        <f t="shared" si="131"/>
        <v>7.3559110459299228</v>
      </c>
      <c r="AC1214" s="88">
        <f t="shared" si="132"/>
        <v>6.7564277476858887</v>
      </c>
      <c r="AD1214" s="88">
        <f t="shared" si="133"/>
        <v>6.2058004269855758</v>
      </c>
    </row>
    <row r="1215" spans="1:30" x14ac:dyDescent="0.25">
      <c r="A1215" s="30" t="s">
        <v>91</v>
      </c>
      <c r="B1215" s="47">
        <v>27605</v>
      </c>
      <c r="C1215" s="35">
        <v>4304730182</v>
      </c>
      <c r="D1215" s="34">
        <v>340</v>
      </c>
      <c r="E1215" s="32">
        <v>7067</v>
      </c>
      <c r="F1215" s="34" t="s">
        <v>18</v>
      </c>
      <c r="G1215" s="34" t="s">
        <v>19</v>
      </c>
      <c r="H1215" s="34">
        <v>40.353729999999899</v>
      </c>
      <c r="I1215" s="2">
        <v>-109.96304000000001</v>
      </c>
      <c r="J1215" s="35">
        <v>7067</v>
      </c>
      <c r="K1215" s="34">
        <v>365</v>
      </c>
      <c r="L1215" s="34">
        <v>730</v>
      </c>
      <c r="M1215" s="34">
        <v>1095</v>
      </c>
      <c r="N1215" s="34">
        <v>1460</v>
      </c>
      <c r="O1215" s="34">
        <v>1825</v>
      </c>
      <c r="P1215" s="34">
        <v>2190</v>
      </c>
      <c r="Q1215" s="48">
        <v>2.3290384453705478E-4</v>
      </c>
      <c r="R1215" s="14">
        <v>6491.0620308976286</v>
      </c>
      <c r="S1215" s="14">
        <v>5962.0611700807758</v>
      </c>
      <c r="T1215" s="14">
        <v>5476.1721928683191</v>
      </c>
      <c r="U1215" s="14">
        <v>5029.8816181951252</v>
      </c>
      <c r="V1215" s="14">
        <v>4619.9623025012443</v>
      </c>
      <c r="W1215" s="12">
        <v>4243.4501041381372</v>
      </c>
      <c r="X1215" s="88">
        <f t="shared" si="129"/>
        <v>10.420602448</v>
      </c>
      <c r="Y1215" s="88">
        <f t="shared" si="134"/>
        <v>9.5713565712879127</v>
      </c>
      <c r="Z1215" s="88">
        <f t="shared" si="135"/>
        <v>8.7913215259755866</v>
      </c>
      <c r="AA1215" s="88">
        <f t="shared" si="130"/>
        <v>8.0748568499608222</v>
      </c>
      <c r="AB1215" s="88">
        <f t="shared" si="131"/>
        <v>7.4167817608199123</v>
      </c>
      <c r="AC1215" s="88">
        <f t="shared" si="132"/>
        <v>6.8123376933793942</v>
      </c>
      <c r="AD1215" s="88">
        <f t="shared" si="133"/>
        <v>6.2571538903562649</v>
      </c>
    </row>
    <row r="1216" spans="1:30" x14ac:dyDescent="0.25">
      <c r="A1216" s="30" t="s">
        <v>550</v>
      </c>
      <c r="B1216" s="47">
        <v>39240</v>
      </c>
      <c r="C1216" s="35">
        <v>4301333050</v>
      </c>
      <c r="D1216" s="34">
        <v>364</v>
      </c>
      <c r="E1216" s="32">
        <v>7092</v>
      </c>
      <c r="F1216" s="34" t="s">
        <v>18</v>
      </c>
      <c r="G1216" s="34" t="s">
        <v>32</v>
      </c>
      <c r="H1216" s="34">
        <v>40.043509999999898</v>
      </c>
      <c r="I1216" s="2">
        <v>-110.12678</v>
      </c>
      <c r="J1216" s="35">
        <v>7092</v>
      </c>
      <c r="K1216" s="34">
        <v>365</v>
      </c>
      <c r="L1216" s="34">
        <v>730</v>
      </c>
      <c r="M1216" s="34">
        <v>1095</v>
      </c>
      <c r="N1216" s="34">
        <v>1460</v>
      </c>
      <c r="O1216" s="34">
        <v>1825</v>
      </c>
      <c r="P1216" s="34">
        <v>2190</v>
      </c>
      <c r="Q1216" s="48">
        <v>2.3290384453705478E-4</v>
      </c>
      <c r="R1216" s="14">
        <v>6514.0246106022323</v>
      </c>
      <c r="S1216" s="14">
        <v>5983.1523727483882</v>
      </c>
      <c r="T1216" s="14">
        <v>5495.5445297611595</v>
      </c>
      <c r="U1216" s="14">
        <v>5047.6751713937774</v>
      </c>
      <c r="V1216" s="14">
        <v>4636.3057378433314</v>
      </c>
      <c r="W1216" s="12">
        <v>4258.4616016057262</v>
      </c>
      <c r="X1216" s="88">
        <f t="shared" si="129"/>
        <v>10.457466047999999</v>
      </c>
      <c r="Y1216" s="88">
        <f t="shared" si="134"/>
        <v>9.6052159054158572</v>
      </c>
      <c r="Z1216" s="88">
        <f t="shared" si="135"/>
        <v>8.8224214323218995</v>
      </c>
      <c r="AA1216" s="88">
        <f t="shared" si="130"/>
        <v>8.1034222130921396</v>
      </c>
      <c r="AB1216" s="88">
        <f t="shared" si="131"/>
        <v>7.4430191379276662</v>
      </c>
      <c r="AC1216" s="88">
        <f t="shared" si="132"/>
        <v>6.8364368079024569</v>
      </c>
      <c r="AD1216" s="88">
        <f t="shared" si="133"/>
        <v>6.2792890038781133</v>
      </c>
    </row>
    <row r="1217" spans="1:30" x14ac:dyDescent="0.25">
      <c r="A1217" s="30" t="s">
        <v>73</v>
      </c>
      <c r="B1217" s="47">
        <v>26885</v>
      </c>
      <c r="C1217" s="35">
        <v>4301330214</v>
      </c>
      <c r="D1217" s="34">
        <v>366</v>
      </c>
      <c r="E1217" s="32">
        <v>7168</v>
      </c>
      <c r="F1217" s="34" t="s">
        <v>18</v>
      </c>
      <c r="G1217" s="34" t="s">
        <v>32</v>
      </c>
      <c r="H1217" s="34">
        <v>40.295850000000002</v>
      </c>
      <c r="I1217" s="2">
        <v>-110.334599999999</v>
      </c>
      <c r="J1217" s="35">
        <v>7168</v>
      </c>
      <c r="K1217" s="34">
        <v>365</v>
      </c>
      <c r="L1217" s="34">
        <v>730</v>
      </c>
      <c r="M1217" s="34">
        <v>1095</v>
      </c>
      <c r="N1217" s="34">
        <v>1460</v>
      </c>
      <c r="O1217" s="34">
        <v>1825</v>
      </c>
      <c r="P1217" s="34">
        <v>2190</v>
      </c>
      <c r="Q1217" s="48">
        <v>2.3290384453705478E-4</v>
      </c>
      <c r="R1217" s="14">
        <v>6583.8308529042306</v>
      </c>
      <c r="S1217" s="14">
        <v>6047.2696288579318</v>
      </c>
      <c r="T1217" s="14">
        <v>5554.4364339153972</v>
      </c>
      <c r="U1217" s="14">
        <v>5101.7675731176814</v>
      </c>
      <c r="V1217" s="14">
        <v>4685.9897812832769</v>
      </c>
      <c r="W1217" s="12">
        <v>4304.0965539071976</v>
      </c>
      <c r="X1217" s="88">
        <f t="shared" si="129"/>
        <v>10.569531392</v>
      </c>
      <c r="Y1217" s="88">
        <f t="shared" si="134"/>
        <v>9.7081482811648154</v>
      </c>
      <c r="Z1217" s="88">
        <f t="shared" si="135"/>
        <v>8.9169651476146896</v>
      </c>
      <c r="AA1217" s="88">
        <f t="shared" si="130"/>
        <v>8.1902609170113454</v>
      </c>
      <c r="AB1217" s="88">
        <f t="shared" si="131"/>
        <v>7.5227807643352378</v>
      </c>
      <c r="AC1217" s="88">
        <f t="shared" si="132"/>
        <v>6.9096981160525681</v>
      </c>
      <c r="AD1217" s="88">
        <f t="shared" si="133"/>
        <v>6.3465797489845341</v>
      </c>
    </row>
    <row r="1218" spans="1:30" x14ac:dyDescent="0.25">
      <c r="A1218" s="30" t="s">
        <v>1284</v>
      </c>
      <c r="B1218" s="47">
        <v>40691</v>
      </c>
      <c r="C1218" s="35">
        <v>4304751296</v>
      </c>
      <c r="D1218" s="34">
        <v>366</v>
      </c>
      <c r="E1218" s="32">
        <v>7193</v>
      </c>
      <c r="F1218" s="34" t="s">
        <v>18</v>
      </c>
      <c r="G1218" s="34" t="s">
        <v>19</v>
      </c>
      <c r="H1218" s="34">
        <v>40.144179999999899</v>
      </c>
      <c r="I1218" s="2">
        <v>-109.84752</v>
      </c>
      <c r="J1218" s="35">
        <v>7193</v>
      </c>
      <c r="K1218" s="34">
        <v>365</v>
      </c>
      <c r="L1218" s="34">
        <v>730</v>
      </c>
      <c r="M1218" s="34">
        <v>1095</v>
      </c>
      <c r="N1218" s="34">
        <v>1460</v>
      </c>
      <c r="O1218" s="34">
        <v>1825</v>
      </c>
      <c r="P1218" s="34">
        <v>2190</v>
      </c>
      <c r="Q1218" s="48">
        <v>2.3290384453705478E-4</v>
      </c>
      <c r="R1218" s="14">
        <v>6606.7934326088352</v>
      </c>
      <c r="S1218" s="14">
        <v>6068.3608315255442</v>
      </c>
      <c r="T1218" s="14">
        <v>5573.8087708082376</v>
      </c>
      <c r="U1218" s="14">
        <v>5119.5611263163346</v>
      </c>
      <c r="V1218" s="14">
        <v>4702.3332166253649</v>
      </c>
      <c r="W1218" s="12">
        <v>4319.1080513747866</v>
      </c>
      <c r="X1218" s="88">
        <f t="shared" si="129"/>
        <v>10.606394992</v>
      </c>
      <c r="Y1218" s="88">
        <f t="shared" si="134"/>
        <v>9.7420076152927617</v>
      </c>
      <c r="Z1218" s="88">
        <f t="shared" si="135"/>
        <v>8.9480650539610025</v>
      </c>
      <c r="AA1218" s="88">
        <f t="shared" si="130"/>
        <v>8.218826280142661</v>
      </c>
      <c r="AB1218" s="88">
        <f t="shared" si="131"/>
        <v>7.5490181414429927</v>
      </c>
      <c r="AC1218" s="88">
        <f t="shared" si="132"/>
        <v>6.9337972305756317</v>
      </c>
      <c r="AD1218" s="88">
        <f t="shared" si="133"/>
        <v>6.3687148625063834</v>
      </c>
    </row>
    <row r="1219" spans="1:30" x14ac:dyDescent="0.25">
      <c r="A1219" s="30" t="s">
        <v>1607</v>
      </c>
      <c r="B1219" s="47">
        <v>41148</v>
      </c>
      <c r="C1219" s="35">
        <v>4301351198</v>
      </c>
      <c r="D1219" s="34">
        <v>122</v>
      </c>
      <c r="E1219" s="32">
        <v>7222</v>
      </c>
      <c r="F1219" s="34" t="s">
        <v>18</v>
      </c>
      <c r="G1219" s="34" t="s">
        <v>32</v>
      </c>
      <c r="H1219" s="34">
        <v>40.0627</v>
      </c>
      <c r="I1219" s="2">
        <v>-110.55689</v>
      </c>
      <c r="J1219" s="35">
        <v>7222</v>
      </c>
      <c r="K1219" s="34">
        <v>365</v>
      </c>
      <c r="L1219" s="34">
        <v>730</v>
      </c>
      <c r="M1219" s="34">
        <v>1095</v>
      </c>
      <c r="N1219" s="34">
        <v>1460</v>
      </c>
      <c r="O1219" s="34">
        <v>1825</v>
      </c>
      <c r="P1219" s="34">
        <v>2190</v>
      </c>
      <c r="Q1219" s="48">
        <v>2.3290384453705478E-4</v>
      </c>
      <c r="R1219" s="14">
        <v>6633.4300250661763</v>
      </c>
      <c r="S1219" s="14">
        <v>6092.8266266199753</v>
      </c>
      <c r="T1219" s="14">
        <v>5596.2806816039338</v>
      </c>
      <c r="U1219" s="14">
        <v>5140.2016480267712</v>
      </c>
      <c r="V1219" s="14">
        <v>4721.2916016221861</v>
      </c>
      <c r="W1219" s="12">
        <v>4336.5213884371906</v>
      </c>
      <c r="X1219" s="88">
        <f t="shared" si="129"/>
        <v>10.649156767999999</v>
      </c>
      <c r="Y1219" s="88">
        <f t="shared" si="134"/>
        <v>9.78128444288118</v>
      </c>
      <c r="Z1219" s="88">
        <f t="shared" si="135"/>
        <v>8.984140945322725</v>
      </c>
      <c r="AA1219" s="88">
        <f t="shared" si="130"/>
        <v>8.2519621013749909</v>
      </c>
      <c r="AB1219" s="88">
        <f t="shared" si="131"/>
        <v>7.5794534988879869</v>
      </c>
      <c r="AC1219" s="88">
        <f t="shared" si="132"/>
        <v>6.9617522034223844</v>
      </c>
      <c r="AD1219" s="88">
        <f t="shared" si="133"/>
        <v>6.3943915941917284</v>
      </c>
    </row>
    <row r="1220" spans="1:30" x14ac:dyDescent="0.25">
      <c r="A1220" s="30" t="s">
        <v>1322</v>
      </c>
      <c r="B1220" s="47">
        <v>40747</v>
      </c>
      <c r="C1220" s="35">
        <v>4301350598</v>
      </c>
      <c r="D1220" s="34">
        <v>351</v>
      </c>
      <c r="E1220" s="32">
        <v>7229</v>
      </c>
      <c r="F1220" s="34" t="s">
        <v>18</v>
      </c>
      <c r="G1220" s="34" t="s">
        <v>32</v>
      </c>
      <c r="H1220" s="34">
        <v>40.048540000000003</v>
      </c>
      <c r="I1220" s="2">
        <v>-110.54516</v>
      </c>
      <c r="J1220" s="35">
        <v>7229</v>
      </c>
      <c r="K1220" s="34">
        <v>365</v>
      </c>
      <c r="L1220" s="34">
        <v>730</v>
      </c>
      <c r="M1220" s="34">
        <v>1095</v>
      </c>
      <c r="N1220" s="34">
        <v>1460</v>
      </c>
      <c r="O1220" s="34">
        <v>1825</v>
      </c>
      <c r="P1220" s="34">
        <v>2190</v>
      </c>
      <c r="Q1220" s="48">
        <v>2.3290384453705478E-4</v>
      </c>
      <c r="R1220" s="14">
        <v>6639.8595473834657</v>
      </c>
      <c r="S1220" s="14">
        <v>6098.7321633669062</v>
      </c>
      <c r="T1220" s="14">
        <v>5601.7049359339289</v>
      </c>
      <c r="U1220" s="14">
        <v>5145.1838429223944</v>
      </c>
      <c r="V1220" s="14">
        <v>4725.8677635179702</v>
      </c>
      <c r="W1220" s="12">
        <v>4340.7246077281152</v>
      </c>
      <c r="X1220" s="88">
        <f t="shared" ref="X1220:X1283" si="136">E1220*0.001474544</f>
        <v>10.659478576</v>
      </c>
      <c r="Y1220" s="88">
        <f t="shared" si="134"/>
        <v>9.7907650564370048</v>
      </c>
      <c r="Z1220" s="88">
        <f t="shared" si="135"/>
        <v>8.992848919099691</v>
      </c>
      <c r="AA1220" s="88">
        <f t="shared" si="130"/>
        <v>8.2599604030517586</v>
      </c>
      <c r="AB1220" s="88">
        <f t="shared" si="131"/>
        <v>7.5867999644781587</v>
      </c>
      <c r="AC1220" s="88">
        <f t="shared" si="132"/>
        <v>6.9684999554888414</v>
      </c>
      <c r="AD1220" s="88">
        <f t="shared" si="133"/>
        <v>6.400589425977846</v>
      </c>
    </row>
    <row r="1221" spans="1:30" x14ac:dyDescent="0.25">
      <c r="A1221" s="30" t="s">
        <v>709</v>
      </c>
      <c r="B1221" s="47">
        <v>39688</v>
      </c>
      <c r="C1221" s="35">
        <v>4301333778</v>
      </c>
      <c r="D1221" s="34">
        <v>347</v>
      </c>
      <c r="E1221" s="32">
        <v>7234</v>
      </c>
      <c r="F1221" s="34" t="s">
        <v>18</v>
      </c>
      <c r="G1221" s="34" t="s">
        <v>32</v>
      </c>
      <c r="H1221" s="34">
        <v>40.047040000000003</v>
      </c>
      <c r="I1221" s="2">
        <v>-110.10785</v>
      </c>
      <c r="J1221" s="35">
        <v>7234</v>
      </c>
      <c r="K1221" s="34">
        <v>365</v>
      </c>
      <c r="L1221" s="34">
        <v>730</v>
      </c>
      <c r="M1221" s="34">
        <v>1095</v>
      </c>
      <c r="N1221" s="34">
        <v>1460</v>
      </c>
      <c r="O1221" s="34">
        <v>1825</v>
      </c>
      <c r="P1221" s="34">
        <v>2190</v>
      </c>
      <c r="Q1221" s="48">
        <v>2.3290384453705478E-4</v>
      </c>
      <c r="R1221" s="14">
        <v>6644.4520633243865</v>
      </c>
      <c r="S1221" s="14">
        <v>6102.9504039004287</v>
      </c>
      <c r="T1221" s="14">
        <v>5605.5794033124976</v>
      </c>
      <c r="U1221" s="14">
        <v>5148.7425535621242</v>
      </c>
      <c r="V1221" s="14">
        <v>4729.1364505863876</v>
      </c>
      <c r="W1221" s="12">
        <v>4343.7269072216332</v>
      </c>
      <c r="X1221" s="88">
        <f t="shared" si="136"/>
        <v>10.666851295999999</v>
      </c>
      <c r="Y1221" s="88">
        <f t="shared" si="134"/>
        <v>9.7975369232625944</v>
      </c>
      <c r="Z1221" s="88">
        <f t="shared" si="135"/>
        <v>8.9990689003689539</v>
      </c>
      <c r="AA1221" s="88">
        <f t="shared" ref="AA1221:AA1284" si="137">T1221*0.001474544</f>
        <v>8.2656734756780228</v>
      </c>
      <c r="AB1221" s="88">
        <f t="shared" ref="AB1221:AB1284" si="138">U1221*0.001474544</f>
        <v>7.5920474398997086</v>
      </c>
      <c r="AC1221" s="88">
        <f t="shared" ref="AC1221:AC1284" si="139">V1221*0.001474544</f>
        <v>6.9733197783934537</v>
      </c>
      <c r="AD1221" s="88">
        <f t="shared" ref="AD1221:AD1284" si="140">W1221*0.001474544</f>
        <v>6.4050164486822156</v>
      </c>
    </row>
    <row r="1222" spans="1:30" x14ac:dyDescent="0.25">
      <c r="A1222" s="30" t="s">
        <v>85</v>
      </c>
      <c r="B1222" s="47">
        <v>27477</v>
      </c>
      <c r="C1222" s="35">
        <v>4301330336</v>
      </c>
      <c r="D1222" s="34">
        <v>350</v>
      </c>
      <c r="E1222" s="32">
        <v>7256</v>
      </c>
      <c r="F1222" s="34" t="s">
        <v>18</v>
      </c>
      <c r="G1222" s="34" t="s">
        <v>32</v>
      </c>
      <c r="H1222" s="34">
        <v>40.282429999999898</v>
      </c>
      <c r="I1222" s="2">
        <v>-110.299049999999</v>
      </c>
      <c r="J1222" s="35">
        <v>7256</v>
      </c>
      <c r="K1222" s="34">
        <v>365</v>
      </c>
      <c r="L1222" s="34">
        <v>730</v>
      </c>
      <c r="M1222" s="34">
        <v>1095</v>
      </c>
      <c r="N1222" s="34">
        <v>1460</v>
      </c>
      <c r="O1222" s="34">
        <v>1825</v>
      </c>
      <c r="P1222" s="34">
        <v>2190</v>
      </c>
      <c r="Q1222" s="48">
        <v>2.3290384453705478E-4</v>
      </c>
      <c r="R1222" s="14">
        <v>6664.659133464439</v>
      </c>
      <c r="S1222" s="14">
        <v>6121.5106622479279</v>
      </c>
      <c r="T1222" s="14">
        <v>5622.6270597781977</v>
      </c>
      <c r="U1222" s="14">
        <v>5164.4008803769393</v>
      </c>
      <c r="V1222" s="14">
        <v>4743.5186736874248</v>
      </c>
      <c r="W1222" s="12">
        <v>4356.9370249931117</v>
      </c>
      <c r="X1222" s="88">
        <f t="shared" si="136"/>
        <v>10.699291263999999</v>
      </c>
      <c r="Y1222" s="88">
        <f t="shared" si="134"/>
        <v>9.827333137295188</v>
      </c>
      <c r="Z1222" s="88">
        <f t="shared" si="135"/>
        <v>9.0264368179537087</v>
      </c>
      <c r="AA1222" s="88">
        <f t="shared" si="137"/>
        <v>8.2908109952335831</v>
      </c>
      <c r="AB1222" s="88">
        <f t="shared" si="138"/>
        <v>7.6151363317545329</v>
      </c>
      <c r="AC1222" s="88">
        <f t="shared" si="139"/>
        <v>6.9945269991737495</v>
      </c>
      <c r="AD1222" s="88">
        <f t="shared" si="140"/>
        <v>6.4244953485814422</v>
      </c>
    </row>
    <row r="1223" spans="1:30" x14ac:dyDescent="0.25">
      <c r="A1223" s="30" t="s">
        <v>175</v>
      </c>
      <c r="B1223" s="47">
        <v>31250</v>
      </c>
      <c r="C1223" s="35">
        <v>4304731500</v>
      </c>
      <c r="D1223" s="34">
        <v>306</v>
      </c>
      <c r="E1223" s="32">
        <v>7257</v>
      </c>
      <c r="F1223" s="34" t="s">
        <v>18</v>
      </c>
      <c r="G1223" s="34" t="s">
        <v>19</v>
      </c>
      <c r="H1223" s="34">
        <v>40.394759999999899</v>
      </c>
      <c r="I1223" s="2">
        <v>-109.92811</v>
      </c>
      <c r="J1223" s="35">
        <v>7257</v>
      </c>
      <c r="K1223" s="34">
        <v>365</v>
      </c>
      <c r="L1223" s="34">
        <v>730</v>
      </c>
      <c r="M1223" s="34">
        <v>1095</v>
      </c>
      <c r="N1223" s="34">
        <v>1460</v>
      </c>
      <c r="O1223" s="34">
        <v>1825</v>
      </c>
      <c r="P1223" s="34">
        <v>2190</v>
      </c>
      <c r="Q1223" s="48">
        <v>2.3290384453705478E-4</v>
      </c>
      <c r="R1223" s="14">
        <v>6665.5776366526234</v>
      </c>
      <c r="S1223" s="14">
        <v>6122.3543103546326</v>
      </c>
      <c r="T1223" s="14">
        <v>5623.4019532539114</v>
      </c>
      <c r="U1223" s="14">
        <v>5165.1126225048847</v>
      </c>
      <c r="V1223" s="14">
        <v>4744.1724111011081</v>
      </c>
      <c r="W1223" s="12">
        <v>4357.5374848918154</v>
      </c>
      <c r="X1223" s="88">
        <f t="shared" si="136"/>
        <v>10.700765808</v>
      </c>
      <c r="Y1223" s="88">
        <f t="shared" si="134"/>
        <v>9.8286875106603055</v>
      </c>
      <c r="Z1223" s="88">
        <f t="shared" si="135"/>
        <v>9.0276808142075602</v>
      </c>
      <c r="AA1223" s="88">
        <f t="shared" si="137"/>
        <v>8.2919536097588349</v>
      </c>
      <c r="AB1223" s="88">
        <f t="shared" si="138"/>
        <v>7.6161858268388425</v>
      </c>
      <c r="AC1223" s="88">
        <f t="shared" si="139"/>
        <v>6.9954909637546718</v>
      </c>
      <c r="AD1223" s="88">
        <f t="shared" si="140"/>
        <v>6.425380753122317</v>
      </c>
    </row>
    <row r="1224" spans="1:30" x14ac:dyDescent="0.25">
      <c r="A1224" s="30" t="s">
        <v>1431</v>
      </c>
      <c r="B1224" s="47">
        <v>40910</v>
      </c>
      <c r="C1224" s="35">
        <v>4301350579</v>
      </c>
      <c r="D1224" s="34">
        <v>331</v>
      </c>
      <c r="E1224" s="32">
        <v>7275</v>
      </c>
      <c r="F1224" s="34" t="s">
        <v>18</v>
      </c>
      <c r="G1224" s="34" t="s">
        <v>32</v>
      </c>
      <c r="H1224" s="34">
        <v>40.040210000000002</v>
      </c>
      <c r="I1224" s="2">
        <v>-110.08875</v>
      </c>
      <c r="J1224" s="35">
        <v>7275</v>
      </c>
      <c r="K1224" s="34">
        <v>365</v>
      </c>
      <c r="L1224" s="34">
        <v>730</v>
      </c>
      <c r="M1224" s="34">
        <v>1095</v>
      </c>
      <c r="N1224" s="34">
        <v>1460</v>
      </c>
      <c r="O1224" s="34">
        <v>1825</v>
      </c>
      <c r="P1224" s="34">
        <v>2190</v>
      </c>
      <c r="Q1224" s="48">
        <v>2.3290384453705478E-4</v>
      </c>
      <c r="R1224" s="14">
        <v>6682.1106940399386</v>
      </c>
      <c r="S1224" s="14">
        <v>6137.5399762753141</v>
      </c>
      <c r="T1224" s="14">
        <v>5637.3500358167566</v>
      </c>
      <c r="U1224" s="14">
        <v>5177.9239808079146</v>
      </c>
      <c r="V1224" s="14">
        <v>4755.9396845474112</v>
      </c>
      <c r="W1224" s="12">
        <v>4368.3457630684798</v>
      </c>
      <c r="X1224" s="88">
        <f t="shared" si="136"/>
        <v>10.7273076</v>
      </c>
      <c r="Y1224" s="88">
        <f t="shared" si="134"/>
        <v>9.8530662312324271</v>
      </c>
      <c r="Z1224" s="88">
        <f t="shared" si="135"/>
        <v>9.0500727467769071</v>
      </c>
      <c r="AA1224" s="88">
        <f t="shared" si="137"/>
        <v>8.3125206712133828</v>
      </c>
      <c r="AB1224" s="88">
        <f t="shared" si="138"/>
        <v>7.6350767383564255</v>
      </c>
      <c r="AC1224" s="88">
        <f t="shared" si="139"/>
        <v>7.0128423262112776</v>
      </c>
      <c r="AD1224" s="88">
        <f t="shared" si="140"/>
        <v>6.4413180348580479</v>
      </c>
    </row>
    <row r="1225" spans="1:30" x14ac:dyDescent="0.25">
      <c r="A1225" s="30" t="s">
        <v>606</v>
      </c>
      <c r="B1225" s="47">
        <v>39350</v>
      </c>
      <c r="C1225" s="35">
        <v>4301333571</v>
      </c>
      <c r="D1225" s="34">
        <v>356</v>
      </c>
      <c r="E1225" s="32">
        <v>7304</v>
      </c>
      <c r="F1225" s="34" t="s">
        <v>18</v>
      </c>
      <c r="G1225" s="34" t="s">
        <v>32</v>
      </c>
      <c r="H1225" s="34">
        <v>40.064839999999897</v>
      </c>
      <c r="I1225" s="2">
        <v>-110.061089999999</v>
      </c>
      <c r="J1225" s="35">
        <v>7304</v>
      </c>
      <c r="K1225" s="34">
        <v>365</v>
      </c>
      <c r="L1225" s="34">
        <v>730</v>
      </c>
      <c r="M1225" s="34">
        <v>1095</v>
      </c>
      <c r="N1225" s="34">
        <v>1460</v>
      </c>
      <c r="O1225" s="34">
        <v>1825</v>
      </c>
      <c r="P1225" s="34">
        <v>2190</v>
      </c>
      <c r="Q1225" s="48">
        <v>2.3290384453705478E-4</v>
      </c>
      <c r="R1225" s="14">
        <v>6708.7472864972797</v>
      </c>
      <c r="S1225" s="14">
        <v>6162.0057713697452</v>
      </c>
      <c r="T1225" s="14">
        <v>5659.8219466124519</v>
      </c>
      <c r="U1225" s="14">
        <v>5198.5645025183521</v>
      </c>
      <c r="V1225" s="14">
        <v>4774.8980695442324</v>
      </c>
      <c r="W1225" s="12">
        <v>4385.7591001308829</v>
      </c>
      <c r="X1225" s="88">
        <f t="shared" si="136"/>
        <v>10.770069376</v>
      </c>
      <c r="Y1225" s="88">
        <f t="shared" ref="Y1225:Y1288" si="141">R1225*0.001474544</f>
        <v>9.8923430588208436</v>
      </c>
      <c r="Z1225" s="88">
        <f t="shared" ref="Z1225:Z1288" si="142">S1225*0.001474544</f>
        <v>9.0861486381386296</v>
      </c>
      <c r="AA1225" s="88">
        <f t="shared" si="137"/>
        <v>8.3456564924457108</v>
      </c>
      <c r="AB1225" s="88">
        <f t="shared" si="138"/>
        <v>7.6655120958014207</v>
      </c>
      <c r="AC1225" s="88">
        <f t="shared" si="139"/>
        <v>7.0407972990580303</v>
      </c>
      <c r="AD1225" s="88">
        <f t="shared" si="140"/>
        <v>6.466994766543392</v>
      </c>
    </row>
    <row r="1226" spans="1:30" x14ac:dyDescent="0.25">
      <c r="A1226" s="30" t="s">
        <v>773</v>
      </c>
      <c r="B1226" s="47">
        <v>39909</v>
      </c>
      <c r="C1226" s="35">
        <v>4304740258</v>
      </c>
      <c r="D1226" s="34">
        <v>365</v>
      </c>
      <c r="E1226" s="32">
        <v>7375</v>
      </c>
      <c r="F1226" s="34" t="s">
        <v>18</v>
      </c>
      <c r="G1226" s="34" t="s">
        <v>19</v>
      </c>
      <c r="H1226" s="34">
        <v>40.103200000000001</v>
      </c>
      <c r="I1226" s="2">
        <v>-109.89559</v>
      </c>
      <c r="J1226" s="35">
        <v>7375</v>
      </c>
      <c r="K1226" s="34">
        <v>365</v>
      </c>
      <c r="L1226" s="34">
        <v>730</v>
      </c>
      <c r="M1226" s="34">
        <v>1095</v>
      </c>
      <c r="N1226" s="34">
        <v>1460</v>
      </c>
      <c r="O1226" s="34">
        <v>1825</v>
      </c>
      <c r="P1226" s="34">
        <v>2190</v>
      </c>
      <c r="Q1226" s="48">
        <v>2.3290384453705478E-4</v>
      </c>
      <c r="R1226" s="14">
        <v>6773.9610128583572</v>
      </c>
      <c r="S1226" s="14">
        <v>6221.9047869457654</v>
      </c>
      <c r="T1226" s="14">
        <v>5714.839383388121</v>
      </c>
      <c r="U1226" s="14">
        <v>5249.0981936025255</v>
      </c>
      <c r="V1226" s="14">
        <v>4821.3134259157605</v>
      </c>
      <c r="W1226" s="12">
        <v>4428.3917529388364</v>
      </c>
      <c r="X1226" s="88">
        <f t="shared" si="136"/>
        <v>10.874761999999999</v>
      </c>
      <c r="Y1226" s="88">
        <f t="shared" si="141"/>
        <v>9.9885035677442122</v>
      </c>
      <c r="Z1226" s="88">
        <f t="shared" si="142"/>
        <v>9.1744723721621568</v>
      </c>
      <c r="AA1226" s="88">
        <f t="shared" si="137"/>
        <v>8.4267821237386524</v>
      </c>
      <c r="AB1226" s="88">
        <f t="shared" si="138"/>
        <v>7.7400262467874423</v>
      </c>
      <c r="AC1226" s="88">
        <f t="shared" si="139"/>
        <v>7.1092387843035292</v>
      </c>
      <c r="AD1226" s="88">
        <f t="shared" si="140"/>
        <v>6.5298584889454432</v>
      </c>
    </row>
    <row r="1227" spans="1:30" x14ac:dyDescent="0.25">
      <c r="A1227" s="30" t="s">
        <v>1323</v>
      </c>
      <c r="B1227" s="47">
        <v>40750</v>
      </c>
      <c r="C1227" s="35">
        <v>4304751412</v>
      </c>
      <c r="D1227" s="34">
        <v>358</v>
      </c>
      <c r="E1227" s="32">
        <v>7383</v>
      </c>
      <c r="F1227" s="34" t="s">
        <v>18</v>
      </c>
      <c r="G1227" s="34" t="s">
        <v>19</v>
      </c>
      <c r="H1227" s="34">
        <v>40.132750000000001</v>
      </c>
      <c r="I1227" s="2">
        <v>-109.94246</v>
      </c>
      <c r="J1227" s="35">
        <v>7383</v>
      </c>
      <c r="K1227" s="34">
        <v>365</v>
      </c>
      <c r="L1227" s="34">
        <v>730</v>
      </c>
      <c r="M1227" s="34">
        <v>1095</v>
      </c>
      <c r="N1227" s="34">
        <v>1460</v>
      </c>
      <c r="O1227" s="34">
        <v>1825</v>
      </c>
      <c r="P1227" s="34">
        <v>2190</v>
      </c>
      <c r="Q1227" s="48">
        <v>2.3290384453705478E-4</v>
      </c>
      <c r="R1227" s="14">
        <v>6781.30903836383</v>
      </c>
      <c r="S1227" s="14">
        <v>6228.653971799401</v>
      </c>
      <c r="T1227" s="14">
        <v>5721.0385311938298</v>
      </c>
      <c r="U1227" s="14">
        <v>5254.7921306260941</v>
      </c>
      <c r="V1227" s="14">
        <v>4826.5433252252278</v>
      </c>
      <c r="W1227" s="12">
        <v>4433.1954321284657</v>
      </c>
      <c r="X1227" s="88">
        <f t="shared" si="136"/>
        <v>10.886558352</v>
      </c>
      <c r="Y1227" s="88">
        <f t="shared" si="141"/>
        <v>9.9993385546651545</v>
      </c>
      <c r="Z1227" s="88">
        <f t="shared" si="142"/>
        <v>9.1844243421929761</v>
      </c>
      <c r="AA1227" s="88">
        <f t="shared" si="137"/>
        <v>8.4359230399406737</v>
      </c>
      <c r="AB1227" s="88">
        <f t="shared" si="138"/>
        <v>7.7484222074619229</v>
      </c>
      <c r="AC1227" s="88">
        <f t="shared" si="139"/>
        <v>7.1169505009509084</v>
      </c>
      <c r="AD1227" s="88">
        <f t="shared" si="140"/>
        <v>6.5369417252724364</v>
      </c>
    </row>
    <row r="1228" spans="1:30" x14ac:dyDescent="0.25">
      <c r="A1228" s="30" t="s">
        <v>722</v>
      </c>
      <c r="B1228" s="47">
        <v>39742</v>
      </c>
      <c r="C1228" s="35">
        <v>4301333984</v>
      </c>
      <c r="D1228" s="34">
        <v>366</v>
      </c>
      <c r="E1228" s="32">
        <v>7409</v>
      </c>
      <c r="F1228" s="34" t="s">
        <v>18</v>
      </c>
      <c r="G1228" s="34" t="s">
        <v>32</v>
      </c>
      <c r="H1228" s="34">
        <v>40.047069999999898</v>
      </c>
      <c r="I1228" s="2">
        <v>-110.16374</v>
      </c>
      <c r="J1228" s="35">
        <v>7409</v>
      </c>
      <c r="K1228" s="34">
        <v>365</v>
      </c>
      <c r="L1228" s="34">
        <v>730</v>
      </c>
      <c r="M1228" s="34">
        <v>1095</v>
      </c>
      <c r="N1228" s="34">
        <v>1460</v>
      </c>
      <c r="O1228" s="34">
        <v>1825</v>
      </c>
      <c r="P1228" s="34">
        <v>2190</v>
      </c>
      <c r="Q1228" s="48">
        <v>2.3290384453705478E-4</v>
      </c>
      <c r="R1228" s="14">
        <v>6805.190121256619</v>
      </c>
      <c r="S1228" s="14">
        <v>6250.5888225737181</v>
      </c>
      <c r="T1228" s="14">
        <v>5741.1857615623849</v>
      </c>
      <c r="U1228" s="14">
        <v>5273.2974259526927</v>
      </c>
      <c r="V1228" s="14">
        <v>4843.5404979809991</v>
      </c>
      <c r="W1228" s="12">
        <v>4448.8073894947584</v>
      </c>
      <c r="X1228" s="88">
        <f t="shared" si="136"/>
        <v>10.924896495999999</v>
      </c>
      <c r="Y1228" s="88">
        <f t="shared" si="141"/>
        <v>10.03455226215822</v>
      </c>
      <c r="Z1228" s="88">
        <f t="shared" si="142"/>
        <v>9.2167682447931405</v>
      </c>
      <c r="AA1228" s="88">
        <f t="shared" si="137"/>
        <v>8.4656310175972447</v>
      </c>
      <c r="AB1228" s="88">
        <f t="shared" si="138"/>
        <v>7.7757090796539874</v>
      </c>
      <c r="AC1228" s="88">
        <f t="shared" si="139"/>
        <v>7.1420135800548943</v>
      </c>
      <c r="AD1228" s="88">
        <f t="shared" si="140"/>
        <v>6.5599622433351588</v>
      </c>
    </row>
    <row r="1229" spans="1:30" x14ac:dyDescent="0.25">
      <c r="A1229" s="30" t="s">
        <v>660</v>
      </c>
      <c r="B1229" s="47">
        <v>39525</v>
      </c>
      <c r="C1229" s="35">
        <v>4304738499</v>
      </c>
      <c r="D1229" s="34">
        <v>350</v>
      </c>
      <c r="E1229" s="32">
        <v>7429</v>
      </c>
      <c r="F1229" s="34" t="s">
        <v>18</v>
      </c>
      <c r="G1229" s="34" t="s">
        <v>19</v>
      </c>
      <c r="H1229" s="34">
        <v>40.187649999999898</v>
      </c>
      <c r="I1229" s="2">
        <v>-109.80485</v>
      </c>
      <c r="J1229" s="35">
        <v>7429</v>
      </c>
      <c r="K1229" s="34">
        <v>365</v>
      </c>
      <c r="L1229" s="34">
        <v>730</v>
      </c>
      <c r="M1229" s="34">
        <v>1095</v>
      </c>
      <c r="N1229" s="34">
        <v>1460</v>
      </c>
      <c r="O1229" s="34">
        <v>1825</v>
      </c>
      <c r="P1229" s="34">
        <v>2190</v>
      </c>
      <c r="Q1229" s="48">
        <v>2.3290384453705478E-4</v>
      </c>
      <c r="R1229" s="14">
        <v>6823.5601850203029</v>
      </c>
      <c r="S1229" s="14">
        <v>6267.4617847078089</v>
      </c>
      <c r="T1229" s="14">
        <v>5756.6836310766575</v>
      </c>
      <c r="U1229" s="14">
        <v>5287.5322685116153</v>
      </c>
      <c r="V1229" s="14">
        <v>4856.6152462546688</v>
      </c>
      <c r="W1229" s="12">
        <v>4460.8165874688293</v>
      </c>
      <c r="X1229" s="88">
        <f t="shared" si="136"/>
        <v>10.954387376</v>
      </c>
      <c r="Y1229" s="88">
        <f t="shared" si="141"/>
        <v>10.061639729460577</v>
      </c>
      <c r="Z1229" s="88">
        <f t="shared" si="142"/>
        <v>9.2416481698701904</v>
      </c>
      <c r="AA1229" s="88">
        <f t="shared" si="137"/>
        <v>8.4884833081022979</v>
      </c>
      <c r="AB1229" s="88">
        <f t="shared" si="138"/>
        <v>7.7966989813401906</v>
      </c>
      <c r="AC1229" s="88">
        <f t="shared" si="139"/>
        <v>7.1612928716733437</v>
      </c>
      <c r="AD1229" s="88">
        <f t="shared" si="140"/>
        <v>6.5776703341526375</v>
      </c>
    </row>
    <row r="1230" spans="1:30" x14ac:dyDescent="0.25">
      <c r="A1230" s="30" t="s">
        <v>1206</v>
      </c>
      <c r="B1230" s="47">
        <v>40594</v>
      </c>
      <c r="C1230" s="35">
        <v>4301350238</v>
      </c>
      <c r="D1230" s="34">
        <v>362</v>
      </c>
      <c r="E1230" s="32">
        <v>7441</v>
      </c>
      <c r="F1230" s="34" t="s">
        <v>18</v>
      </c>
      <c r="G1230" s="34" t="s">
        <v>32</v>
      </c>
      <c r="H1230" s="34">
        <v>40.082900000000002</v>
      </c>
      <c r="I1230" s="2">
        <v>-110.0795</v>
      </c>
      <c r="J1230" s="35">
        <v>7441</v>
      </c>
      <c r="K1230" s="34">
        <v>365</v>
      </c>
      <c r="L1230" s="34">
        <v>730</v>
      </c>
      <c r="M1230" s="34">
        <v>1095</v>
      </c>
      <c r="N1230" s="34">
        <v>1460</v>
      </c>
      <c r="O1230" s="34">
        <v>1825</v>
      </c>
      <c r="P1230" s="34">
        <v>2190</v>
      </c>
      <c r="Q1230" s="48">
        <v>2.3290384453705478E-4</v>
      </c>
      <c r="R1230" s="14">
        <v>6834.5822232785131</v>
      </c>
      <c r="S1230" s="14">
        <v>6277.5855619882632</v>
      </c>
      <c r="T1230" s="14">
        <v>5765.9823527852213</v>
      </c>
      <c r="U1230" s="14">
        <v>5296.0731740469682</v>
      </c>
      <c r="V1230" s="14">
        <v>4864.4600952188712</v>
      </c>
      <c r="W1230" s="12">
        <v>4468.0221062532728</v>
      </c>
      <c r="X1230" s="88">
        <f t="shared" si="136"/>
        <v>10.972081903999999</v>
      </c>
      <c r="Y1230" s="88">
        <f t="shared" si="141"/>
        <v>10.077892209841991</v>
      </c>
      <c r="Z1230" s="88">
        <f t="shared" si="142"/>
        <v>9.2565761249164211</v>
      </c>
      <c r="AA1230" s="88">
        <f t="shared" si="137"/>
        <v>8.5021946824053316</v>
      </c>
      <c r="AB1230" s="88">
        <f t="shared" si="138"/>
        <v>7.8092929223519123</v>
      </c>
      <c r="AC1230" s="88">
        <f t="shared" si="139"/>
        <v>7.1728604466444148</v>
      </c>
      <c r="AD1230" s="88">
        <f t="shared" si="140"/>
        <v>6.5882951886431256</v>
      </c>
    </row>
    <row r="1231" spans="1:30" x14ac:dyDescent="0.25">
      <c r="A1231" s="30" t="s">
        <v>232</v>
      </c>
      <c r="B1231" s="47">
        <v>33521</v>
      </c>
      <c r="C1231" s="35">
        <v>4301331321</v>
      </c>
      <c r="D1231" s="34">
        <v>366</v>
      </c>
      <c r="E1231" s="32">
        <v>7460</v>
      </c>
      <c r="F1231" s="34" t="s">
        <v>18</v>
      </c>
      <c r="G1231" s="34" t="s">
        <v>32</v>
      </c>
      <c r="H1231" s="34">
        <v>40.230840000000001</v>
      </c>
      <c r="I1231" s="2">
        <v>-110.46256</v>
      </c>
      <c r="J1231" s="35">
        <v>7460</v>
      </c>
      <c r="K1231" s="34">
        <v>365</v>
      </c>
      <c r="L1231" s="34">
        <v>730</v>
      </c>
      <c r="M1231" s="34">
        <v>1095</v>
      </c>
      <c r="N1231" s="34">
        <v>1460</v>
      </c>
      <c r="O1231" s="34">
        <v>1825</v>
      </c>
      <c r="P1231" s="34">
        <v>2190</v>
      </c>
      <c r="Q1231" s="48">
        <v>2.3290384453705478E-4</v>
      </c>
      <c r="R1231" s="14">
        <v>6852.0337838540127</v>
      </c>
      <c r="S1231" s="14">
        <v>6293.6148760156484</v>
      </c>
      <c r="T1231" s="14">
        <v>5780.7053288237803</v>
      </c>
      <c r="U1231" s="14">
        <v>5309.5962744779445</v>
      </c>
      <c r="V1231" s="14">
        <v>4876.8811060788576</v>
      </c>
      <c r="W1231" s="12">
        <v>4479.43084432864</v>
      </c>
      <c r="X1231" s="88">
        <f t="shared" si="136"/>
        <v>11.00009824</v>
      </c>
      <c r="Y1231" s="88">
        <f t="shared" si="141"/>
        <v>10.10362530377923</v>
      </c>
      <c r="Z1231" s="88">
        <f t="shared" si="142"/>
        <v>9.2802120537396178</v>
      </c>
      <c r="AA1231" s="88">
        <f t="shared" si="137"/>
        <v>8.5239043583851313</v>
      </c>
      <c r="AB1231" s="88">
        <f t="shared" si="138"/>
        <v>7.8292333289538059</v>
      </c>
      <c r="AC1231" s="88">
        <f t="shared" si="139"/>
        <v>7.1911757736819428</v>
      </c>
      <c r="AD1231" s="88">
        <f t="shared" si="140"/>
        <v>6.6051178749197295</v>
      </c>
    </row>
    <row r="1232" spans="1:30" x14ac:dyDescent="0.25">
      <c r="A1232" s="30" t="s">
        <v>1315</v>
      </c>
      <c r="B1232" s="47">
        <v>40732</v>
      </c>
      <c r="C1232" s="35">
        <v>4301350451</v>
      </c>
      <c r="D1232" s="34">
        <v>348</v>
      </c>
      <c r="E1232" s="32">
        <v>7460</v>
      </c>
      <c r="F1232" s="34" t="s">
        <v>18</v>
      </c>
      <c r="G1232" s="34" t="s">
        <v>32</v>
      </c>
      <c r="H1232" s="34">
        <v>40.137369999999898</v>
      </c>
      <c r="I1232" s="2">
        <v>-109.99912</v>
      </c>
      <c r="J1232" s="35">
        <v>7460</v>
      </c>
      <c r="K1232" s="34">
        <v>365</v>
      </c>
      <c r="L1232" s="34">
        <v>730</v>
      </c>
      <c r="M1232" s="34">
        <v>1095</v>
      </c>
      <c r="N1232" s="34">
        <v>1460</v>
      </c>
      <c r="O1232" s="34">
        <v>1825</v>
      </c>
      <c r="P1232" s="34">
        <v>2190</v>
      </c>
      <c r="Q1232" s="48">
        <v>2.3290384453705478E-4</v>
      </c>
      <c r="R1232" s="14">
        <v>6852.0337838540127</v>
      </c>
      <c r="S1232" s="14">
        <v>6293.6148760156484</v>
      </c>
      <c r="T1232" s="14">
        <v>5780.7053288237803</v>
      </c>
      <c r="U1232" s="14">
        <v>5309.5962744779445</v>
      </c>
      <c r="V1232" s="14">
        <v>4876.8811060788576</v>
      </c>
      <c r="W1232" s="12">
        <v>4479.43084432864</v>
      </c>
      <c r="X1232" s="88">
        <f t="shared" si="136"/>
        <v>11.00009824</v>
      </c>
      <c r="Y1232" s="88">
        <f t="shared" si="141"/>
        <v>10.10362530377923</v>
      </c>
      <c r="Z1232" s="88">
        <f t="shared" si="142"/>
        <v>9.2802120537396178</v>
      </c>
      <c r="AA1232" s="88">
        <f t="shared" si="137"/>
        <v>8.5239043583851313</v>
      </c>
      <c r="AB1232" s="88">
        <f t="shared" si="138"/>
        <v>7.8292333289538059</v>
      </c>
      <c r="AC1232" s="88">
        <f t="shared" si="139"/>
        <v>7.1911757736819428</v>
      </c>
      <c r="AD1232" s="88">
        <f t="shared" si="140"/>
        <v>6.6051178749197295</v>
      </c>
    </row>
    <row r="1233" spans="1:30" x14ac:dyDescent="0.25">
      <c r="A1233" s="30" t="s">
        <v>1168</v>
      </c>
      <c r="B1233" s="47">
        <v>40554</v>
      </c>
      <c r="C1233" s="35">
        <v>4301350270</v>
      </c>
      <c r="D1233" s="34">
        <v>366</v>
      </c>
      <c r="E1233" s="32">
        <v>7467</v>
      </c>
      <c r="F1233" s="34" t="s">
        <v>18</v>
      </c>
      <c r="G1233" s="34" t="s">
        <v>32</v>
      </c>
      <c r="H1233" s="34">
        <v>40.200740000000003</v>
      </c>
      <c r="I1233" s="2">
        <v>-110.59224</v>
      </c>
      <c r="J1233" s="35">
        <v>7467</v>
      </c>
      <c r="K1233" s="34">
        <v>365</v>
      </c>
      <c r="L1233" s="34">
        <v>730</v>
      </c>
      <c r="M1233" s="34">
        <v>1095</v>
      </c>
      <c r="N1233" s="34">
        <v>1460</v>
      </c>
      <c r="O1233" s="34">
        <v>1825</v>
      </c>
      <c r="P1233" s="34">
        <v>2190</v>
      </c>
      <c r="Q1233" s="48">
        <v>2.3290384453705478E-4</v>
      </c>
      <c r="R1233" s="14">
        <v>6858.4633061713021</v>
      </c>
      <c r="S1233" s="14">
        <v>6299.5204127625802</v>
      </c>
      <c r="T1233" s="14">
        <v>5786.1295831537764</v>
      </c>
      <c r="U1233" s="14">
        <v>5314.5784693735668</v>
      </c>
      <c r="V1233" s="14">
        <v>4881.4572679746416</v>
      </c>
      <c r="W1233" s="12">
        <v>4483.6340636195655</v>
      </c>
      <c r="X1233" s="88">
        <f t="shared" si="136"/>
        <v>11.010420048</v>
      </c>
      <c r="Y1233" s="88">
        <f t="shared" si="141"/>
        <v>10.113105917335057</v>
      </c>
      <c r="Z1233" s="88">
        <f t="shared" si="142"/>
        <v>9.2889200275165855</v>
      </c>
      <c r="AA1233" s="88">
        <f t="shared" si="137"/>
        <v>8.5319026600619026</v>
      </c>
      <c r="AB1233" s="88">
        <f t="shared" si="138"/>
        <v>7.8365797945439768</v>
      </c>
      <c r="AC1233" s="88">
        <f t="shared" si="139"/>
        <v>7.1979235257483998</v>
      </c>
      <c r="AD1233" s="88">
        <f t="shared" si="140"/>
        <v>6.6113157067058479</v>
      </c>
    </row>
    <row r="1234" spans="1:30" x14ac:dyDescent="0.25">
      <c r="A1234" s="30" t="s">
        <v>951</v>
      </c>
      <c r="B1234" s="47">
        <v>40312</v>
      </c>
      <c r="C1234" s="35">
        <v>4304751290</v>
      </c>
      <c r="D1234" s="34">
        <v>350</v>
      </c>
      <c r="E1234" s="32">
        <v>7549</v>
      </c>
      <c r="F1234" s="34" t="s">
        <v>18</v>
      </c>
      <c r="G1234" s="34" t="s">
        <v>19</v>
      </c>
      <c r="H1234" s="34">
        <v>40.155320000000003</v>
      </c>
      <c r="I1234" s="2">
        <v>-109.87179</v>
      </c>
      <c r="J1234" s="35">
        <v>7549</v>
      </c>
      <c r="K1234" s="34">
        <v>365</v>
      </c>
      <c r="L1234" s="34">
        <v>730</v>
      </c>
      <c r="M1234" s="34">
        <v>1095</v>
      </c>
      <c r="N1234" s="34">
        <v>1460</v>
      </c>
      <c r="O1234" s="34">
        <v>1825</v>
      </c>
      <c r="P1234" s="34">
        <v>2190</v>
      </c>
      <c r="Q1234" s="48">
        <v>2.3290384453705478E-4</v>
      </c>
      <c r="R1234" s="14">
        <v>6933.7805676024045</v>
      </c>
      <c r="S1234" s="14">
        <v>6368.6995575123501</v>
      </c>
      <c r="T1234" s="14">
        <v>5849.6708481622954</v>
      </c>
      <c r="U1234" s="14">
        <v>5372.9413238651478</v>
      </c>
      <c r="V1234" s="14">
        <v>4935.0637358966878</v>
      </c>
      <c r="W1234" s="12">
        <v>4532.8717753132578</v>
      </c>
      <c r="X1234" s="88">
        <f t="shared" si="136"/>
        <v>11.131332656</v>
      </c>
      <c r="Y1234" s="88">
        <f t="shared" si="141"/>
        <v>10.22416453327472</v>
      </c>
      <c r="Z1234" s="88">
        <f t="shared" si="142"/>
        <v>9.3909277203324901</v>
      </c>
      <c r="AA1234" s="88">
        <f t="shared" si="137"/>
        <v>8.6255970511326243</v>
      </c>
      <c r="AB1234" s="88">
        <f t="shared" si="138"/>
        <v>7.9226383914574097</v>
      </c>
      <c r="AC1234" s="88">
        <f t="shared" si="139"/>
        <v>7.2769686213840457</v>
      </c>
      <c r="AD1234" s="88">
        <f t="shared" si="140"/>
        <v>6.6839188790575124</v>
      </c>
    </row>
    <row r="1235" spans="1:30" x14ac:dyDescent="0.25">
      <c r="A1235" s="30" t="s">
        <v>1520</v>
      </c>
      <c r="B1235" s="47">
        <v>41024</v>
      </c>
      <c r="C1235" s="35">
        <v>4301350840</v>
      </c>
      <c r="D1235" s="34">
        <v>244</v>
      </c>
      <c r="E1235" s="32">
        <v>7568</v>
      </c>
      <c r="F1235" s="34" t="s">
        <v>18</v>
      </c>
      <c r="G1235" s="34" t="s">
        <v>32</v>
      </c>
      <c r="H1235" s="34">
        <v>40.05509</v>
      </c>
      <c r="I1235" s="2">
        <v>-110.07034</v>
      </c>
      <c r="J1235" s="35">
        <v>7568</v>
      </c>
      <c r="K1235" s="34">
        <v>365</v>
      </c>
      <c r="L1235" s="34">
        <v>730</v>
      </c>
      <c r="M1235" s="34">
        <v>1095</v>
      </c>
      <c r="N1235" s="34">
        <v>1460</v>
      </c>
      <c r="O1235" s="34">
        <v>1825</v>
      </c>
      <c r="P1235" s="34">
        <v>2190</v>
      </c>
      <c r="Q1235" s="48">
        <v>2.3290384453705478E-4</v>
      </c>
      <c r="R1235" s="14">
        <v>6951.2321281779041</v>
      </c>
      <c r="S1235" s="14">
        <v>6384.7288715397353</v>
      </c>
      <c r="T1235" s="14">
        <v>5864.3938242008544</v>
      </c>
      <c r="U1235" s="14">
        <v>5386.464424296124</v>
      </c>
      <c r="V1235" s="14">
        <v>4947.4847467566742</v>
      </c>
      <c r="W1235" s="12">
        <v>4544.2805133886259</v>
      </c>
      <c r="X1235" s="88">
        <f t="shared" si="136"/>
        <v>11.159348992</v>
      </c>
      <c r="Y1235" s="88">
        <f t="shared" si="141"/>
        <v>10.24989762721196</v>
      </c>
      <c r="Z1235" s="88">
        <f t="shared" si="142"/>
        <v>9.4145636491556868</v>
      </c>
      <c r="AA1235" s="88">
        <f t="shared" si="137"/>
        <v>8.647306727112424</v>
      </c>
      <c r="AB1235" s="88">
        <f t="shared" si="138"/>
        <v>7.9425787980593032</v>
      </c>
      <c r="AC1235" s="88">
        <f t="shared" si="139"/>
        <v>7.2952839484215728</v>
      </c>
      <c r="AD1235" s="88">
        <f t="shared" si="140"/>
        <v>6.700741565334118</v>
      </c>
    </row>
    <row r="1236" spans="1:30" x14ac:dyDescent="0.25">
      <c r="A1236" s="30" t="s">
        <v>170</v>
      </c>
      <c r="B1236" s="47">
        <v>31188</v>
      </c>
      <c r="C1236" s="35">
        <v>4301330188</v>
      </c>
      <c r="D1236" s="34">
        <v>366</v>
      </c>
      <c r="E1236" s="32">
        <v>7575</v>
      </c>
      <c r="F1236" s="34" t="s">
        <v>18</v>
      </c>
      <c r="G1236" s="34" t="s">
        <v>32</v>
      </c>
      <c r="H1236" s="34">
        <v>40.223640000000003</v>
      </c>
      <c r="I1236" s="2">
        <v>-110.46962000000001</v>
      </c>
      <c r="J1236" s="35">
        <v>7575</v>
      </c>
      <c r="K1236" s="34">
        <v>365</v>
      </c>
      <c r="L1236" s="34">
        <v>730</v>
      </c>
      <c r="M1236" s="34">
        <v>1095</v>
      </c>
      <c r="N1236" s="34">
        <v>1460</v>
      </c>
      <c r="O1236" s="34">
        <v>1825</v>
      </c>
      <c r="P1236" s="34">
        <v>2190</v>
      </c>
      <c r="Q1236" s="48">
        <v>2.3290384453705478E-4</v>
      </c>
      <c r="R1236" s="14">
        <v>6957.6616504951935</v>
      </c>
      <c r="S1236" s="14">
        <v>6390.6344082866672</v>
      </c>
      <c r="T1236" s="14">
        <v>5869.8180785308496</v>
      </c>
      <c r="U1236" s="14">
        <v>5391.4466191917463</v>
      </c>
      <c r="V1236" s="14">
        <v>4952.0609086524591</v>
      </c>
      <c r="W1236" s="12">
        <v>4548.4837326795514</v>
      </c>
      <c r="X1236" s="88">
        <f t="shared" si="136"/>
        <v>11.169670799999999</v>
      </c>
      <c r="Y1236" s="88">
        <f t="shared" si="141"/>
        <v>10.259378240767784</v>
      </c>
      <c r="Z1236" s="88">
        <f t="shared" si="142"/>
        <v>9.4232716229326545</v>
      </c>
      <c r="AA1236" s="88">
        <f t="shared" si="137"/>
        <v>8.6553050287891935</v>
      </c>
      <c r="AB1236" s="88">
        <f t="shared" si="138"/>
        <v>7.9499252636494742</v>
      </c>
      <c r="AC1236" s="88">
        <f t="shared" si="139"/>
        <v>7.3020317004880315</v>
      </c>
      <c r="AD1236" s="88">
        <f t="shared" si="140"/>
        <v>6.7069393971202365</v>
      </c>
    </row>
    <row r="1237" spans="1:30" x14ac:dyDescent="0.25">
      <c r="A1237" s="30" t="s">
        <v>1038</v>
      </c>
      <c r="B1237" s="47">
        <v>40417</v>
      </c>
      <c r="C1237" s="35">
        <v>4301333987</v>
      </c>
      <c r="D1237" s="34">
        <v>340</v>
      </c>
      <c r="E1237" s="32">
        <v>7582</v>
      </c>
      <c r="F1237" s="34" t="s">
        <v>18</v>
      </c>
      <c r="G1237" s="34" t="s">
        <v>32</v>
      </c>
      <c r="H1237" s="34">
        <v>40.032400000000003</v>
      </c>
      <c r="I1237" s="2">
        <v>-110.21951</v>
      </c>
      <c r="J1237" s="35">
        <v>7582</v>
      </c>
      <c r="K1237" s="34">
        <v>365</v>
      </c>
      <c r="L1237" s="34">
        <v>730</v>
      </c>
      <c r="M1237" s="34">
        <v>1095</v>
      </c>
      <c r="N1237" s="34">
        <v>1460</v>
      </c>
      <c r="O1237" s="34">
        <v>1825</v>
      </c>
      <c r="P1237" s="34">
        <v>2190</v>
      </c>
      <c r="Q1237" s="48">
        <v>2.3290384453705478E-4</v>
      </c>
      <c r="R1237" s="14">
        <v>6964.0911728124829</v>
      </c>
      <c r="S1237" s="14">
        <v>6396.539945033599</v>
      </c>
      <c r="T1237" s="14">
        <v>5875.2423328608456</v>
      </c>
      <c r="U1237" s="14">
        <v>5396.4288140873696</v>
      </c>
      <c r="V1237" s="14">
        <v>4956.6370705482432</v>
      </c>
      <c r="W1237" s="12">
        <v>4552.686951970476</v>
      </c>
      <c r="X1237" s="88">
        <f t="shared" si="136"/>
        <v>11.179992607999999</v>
      </c>
      <c r="Y1237" s="88">
        <f t="shared" si="141"/>
        <v>10.268858854323609</v>
      </c>
      <c r="Z1237" s="88">
        <f t="shared" si="142"/>
        <v>9.4319795967096223</v>
      </c>
      <c r="AA1237" s="88">
        <f t="shared" si="137"/>
        <v>8.663303330465963</v>
      </c>
      <c r="AB1237" s="88">
        <f t="shared" si="138"/>
        <v>7.957271729239646</v>
      </c>
      <c r="AC1237" s="88">
        <f t="shared" si="139"/>
        <v>7.3087794525544885</v>
      </c>
      <c r="AD1237" s="88">
        <f t="shared" si="140"/>
        <v>6.7131372289063531</v>
      </c>
    </row>
    <row r="1238" spans="1:30" x14ac:dyDescent="0.25">
      <c r="A1238" s="30" t="s">
        <v>1572</v>
      </c>
      <c r="B1238" s="47">
        <v>41109</v>
      </c>
      <c r="C1238" s="35">
        <v>4304752119</v>
      </c>
      <c r="D1238" s="34">
        <v>177</v>
      </c>
      <c r="E1238" s="32">
        <v>7599</v>
      </c>
      <c r="F1238" s="34" t="s">
        <v>18</v>
      </c>
      <c r="G1238" s="34" t="s">
        <v>19</v>
      </c>
      <c r="H1238" s="34">
        <v>40.191240000000001</v>
      </c>
      <c r="I1238" s="2">
        <v>-109.87153000000001</v>
      </c>
      <c r="J1238" s="35">
        <v>7599</v>
      </c>
      <c r="K1238" s="34">
        <v>365</v>
      </c>
      <c r="L1238" s="34">
        <v>730</v>
      </c>
      <c r="M1238" s="34">
        <v>1095</v>
      </c>
      <c r="N1238" s="34">
        <v>1460</v>
      </c>
      <c r="O1238" s="34">
        <v>1825</v>
      </c>
      <c r="P1238" s="34">
        <v>2190</v>
      </c>
      <c r="Q1238" s="48">
        <v>2.3290384453705478E-4</v>
      </c>
      <c r="R1238" s="14">
        <v>6979.7057270116138</v>
      </c>
      <c r="S1238" s="14">
        <v>6410.8819628475758</v>
      </c>
      <c r="T1238" s="14">
        <v>5888.4155219479771</v>
      </c>
      <c r="U1238" s="14">
        <v>5408.5284302624532</v>
      </c>
      <c r="V1238" s="14">
        <v>4967.750606580863</v>
      </c>
      <c r="W1238" s="12">
        <v>4562.8947702484365</v>
      </c>
      <c r="X1238" s="88">
        <f t="shared" si="136"/>
        <v>11.205059856</v>
      </c>
      <c r="Y1238" s="88">
        <f t="shared" si="141"/>
        <v>10.291883201530613</v>
      </c>
      <c r="Z1238" s="88">
        <f t="shared" si="142"/>
        <v>9.4531275330251159</v>
      </c>
      <c r="AA1238" s="88">
        <f t="shared" si="137"/>
        <v>8.6827277773952574</v>
      </c>
      <c r="AB1238" s="88">
        <f t="shared" si="138"/>
        <v>7.9751131456729185</v>
      </c>
      <c r="AC1238" s="88">
        <f t="shared" si="139"/>
        <v>7.3251668504301719</v>
      </c>
      <c r="AD1238" s="88">
        <f t="shared" si="140"/>
        <v>6.72818910610121</v>
      </c>
    </row>
    <row r="1239" spans="1:30" x14ac:dyDescent="0.25">
      <c r="A1239" s="30" t="s">
        <v>1102</v>
      </c>
      <c r="B1239" s="47">
        <v>40485</v>
      </c>
      <c r="C1239" s="35">
        <v>4304750981</v>
      </c>
      <c r="D1239" s="34">
        <v>352</v>
      </c>
      <c r="E1239" s="32">
        <v>7633</v>
      </c>
      <c r="F1239" s="34" t="s">
        <v>18</v>
      </c>
      <c r="G1239" s="34" t="s">
        <v>19</v>
      </c>
      <c r="H1239" s="34">
        <v>40.121470000000002</v>
      </c>
      <c r="I1239" s="2">
        <v>-109.956059999999</v>
      </c>
      <c r="J1239" s="35">
        <v>7633</v>
      </c>
      <c r="K1239" s="34">
        <v>365</v>
      </c>
      <c r="L1239" s="34">
        <v>730</v>
      </c>
      <c r="M1239" s="34">
        <v>1095</v>
      </c>
      <c r="N1239" s="34">
        <v>1460</v>
      </c>
      <c r="O1239" s="34">
        <v>1825</v>
      </c>
      <c r="P1239" s="34">
        <v>2190</v>
      </c>
      <c r="Q1239" s="48">
        <v>2.3290384453705478E-4</v>
      </c>
      <c r="R1239" s="14">
        <v>7010.9348354098765</v>
      </c>
      <c r="S1239" s="14">
        <v>6439.5659984755284</v>
      </c>
      <c r="T1239" s="14">
        <v>5914.7619001222411</v>
      </c>
      <c r="U1239" s="14">
        <v>5432.7276626126204</v>
      </c>
      <c r="V1239" s="14">
        <v>4989.9776786461016</v>
      </c>
      <c r="W1239" s="12">
        <v>4583.3104068043576</v>
      </c>
      <c r="X1239" s="88">
        <f t="shared" si="136"/>
        <v>11.255194352</v>
      </c>
      <c r="Y1239" s="88">
        <f t="shared" si="141"/>
        <v>10.337931895944621</v>
      </c>
      <c r="Z1239" s="88">
        <f t="shared" si="142"/>
        <v>9.4954234056560995</v>
      </c>
      <c r="AA1239" s="88">
        <f t="shared" si="137"/>
        <v>8.7215766712538496</v>
      </c>
      <c r="AB1239" s="88">
        <f t="shared" si="138"/>
        <v>8.0107959785394627</v>
      </c>
      <c r="AC1239" s="88">
        <f t="shared" si="139"/>
        <v>7.357941646181537</v>
      </c>
      <c r="AD1239" s="88">
        <f t="shared" si="140"/>
        <v>6.7582928604909247</v>
      </c>
    </row>
    <row r="1240" spans="1:30" x14ac:dyDescent="0.25">
      <c r="A1240" s="30" t="s">
        <v>182</v>
      </c>
      <c r="B1240" s="47">
        <v>31332</v>
      </c>
      <c r="C1240" s="35">
        <v>4304731653</v>
      </c>
      <c r="D1240" s="34">
        <v>356</v>
      </c>
      <c r="E1240" s="32">
        <v>7639</v>
      </c>
      <c r="F1240" s="34" t="s">
        <v>18</v>
      </c>
      <c r="G1240" s="34" t="s">
        <v>19</v>
      </c>
      <c r="H1240" s="34">
        <v>40.378360000000001</v>
      </c>
      <c r="I1240" s="2">
        <v>-109.94036</v>
      </c>
      <c r="J1240" s="35">
        <v>7639</v>
      </c>
      <c r="K1240" s="34">
        <v>365</v>
      </c>
      <c r="L1240" s="34">
        <v>730</v>
      </c>
      <c r="M1240" s="34">
        <v>1095</v>
      </c>
      <c r="N1240" s="34">
        <v>1460</v>
      </c>
      <c r="O1240" s="34">
        <v>1825</v>
      </c>
      <c r="P1240" s="34">
        <v>2190</v>
      </c>
      <c r="Q1240" s="48">
        <v>2.3290384453705478E-4</v>
      </c>
      <c r="R1240" s="14">
        <v>7016.4458545389816</v>
      </c>
      <c r="S1240" s="14">
        <v>6444.6278871157556</v>
      </c>
      <c r="T1240" s="14">
        <v>5919.4112609765225</v>
      </c>
      <c r="U1240" s="14">
        <v>5436.9981153802973</v>
      </c>
      <c r="V1240" s="14">
        <v>4993.9001031282023</v>
      </c>
      <c r="W1240" s="12">
        <v>4586.9131661965794</v>
      </c>
      <c r="X1240" s="88">
        <f t="shared" si="136"/>
        <v>11.264041616</v>
      </c>
      <c r="Y1240" s="88">
        <f t="shared" si="141"/>
        <v>10.346058136135328</v>
      </c>
      <c r="Z1240" s="88">
        <f t="shared" si="142"/>
        <v>9.502887383179214</v>
      </c>
      <c r="AA1240" s="88">
        <f t="shared" si="137"/>
        <v>8.7284323584053656</v>
      </c>
      <c r="AB1240" s="88">
        <f t="shared" si="138"/>
        <v>8.017092949045324</v>
      </c>
      <c r="AC1240" s="88">
        <f t="shared" si="139"/>
        <v>7.3637254336670717</v>
      </c>
      <c r="AD1240" s="88">
        <f t="shared" si="140"/>
        <v>6.7636052877361683</v>
      </c>
    </row>
    <row r="1241" spans="1:30" x14ac:dyDescent="0.25">
      <c r="A1241" s="30" t="s">
        <v>1437</v>
      </c>
      <c r="B1241" s="47">
        <v>40918</v>
      </c>
      <c r="C1241" s="35">
        <v>4301350638</v>
      </c>
      <c r="D1241" s="34">
        <v>298</v>
      </c>
      <c r="E1241" s="32">
        <v>7665</v>
      </c>
      <c r="F1241" s="34" t="s">
        <v>18</v>
      </c>
      <c r="G1241" s="34" t="s">
        <v>32</v>
      </c>
      <c r="H1241" s="34">
        <v>40.054989999999897</v>
      </c>
      <c r="I1241" s="2">
        <v>-110.136799999999</v>
      </c>
      <c r="J1241" s="35">
        <v>7665</v>
      </c>
      <c r="K1241" s="34">
        <v>365</v>
      </c>
      <c r="L1241" s="34">
        <v>730</v>
      </c>
      <c r="M1241" s="34">
        <v>1095</v>
      </c>
      <c r="N1241" s="34">
        <v>1460</v>
      </c>
      <c r="O1241" s="34">
        <v>1825</v>
      </c>
      <c r="P1241" s="34">
        <v>2190</v>
      </c>
      <c r="Q1241" s="48">
        <v>2.3290384453705478E-4</v>
      </c>
      <c r="R1241" s="14">
        <v>7040.3269374317697</v>
      </c>
      <c r="S1241" s="14">
        <v>6466.5627378900726</v>
      </c>
      <c r="T1241" s="14">
        <v>5939.5584913450775</v>
      </c>
      <c r="U1241" s="14">
        <v>5455.5034107068959</v>
      </c>
      <c r="V1241" s="14">
        <v>5010.8972758839736</v>
      </c>
      <c r="W1241" s="12">
        <v>4602.5251235628721</v>
      </c>
      <c r="X1241" s="88">
        <f t="shared" si="136"/>
        <v>11.302379759999999</v>
      </c>
      <c r="Y1241" s="88">
        <f t="shared" si="141"/>
        <v>10.38127184362839</v>
      </c>
      <c r="Z1241" s="88">
        <f t="shared" si="142"/>
        <v>9.5352312857793784</v>
      </c>
      <c r="AA1241" s="88">
        <f t="shared" si="137"/>
        <v>8.7581403360619365</v>
      </c>
      <c r="AB1241" s="88">
        <f t="shared" si="138"/>
        <v>8.0443798212373885</v>
      </c>
      <c r="AC1241" s="88">
        <f t="shared" si="139"/>
        <v>7.3887885127710575</v>
      </c>
      <c r="AD1241" s="88">
        <f t="shared" si="140"/>
        <v>6.7866258057988915</v>
      </c>
    </row>
    <row r="1242" spans="1:30" x14ac:dyDescent="0.25">
      <c r="A1242" s="30" t="s">
        <v>57</v>
      </c>
      <c r="B1242" s="47">
        <v>26576</v>
      </c>
      <c r="C1242" s="35">
        <v>4301330120</v>
      </c>
      <c r="D1242" s="34">
        <v>366</v>
      </c>
      <c r="E1242" s="32">
        <v>7666</v>
      </c>
      <c r="F1242" s="34" t="s">
        <v>18</v>
      </c>
      <c r="G1242" s="34" t="s">
        <v>32</v>
      </c>
      <c r="H1242" s="34">
        <v>40.367519999999899</v>
      </c>
      <c r="I1242" s="2">
        <v>-110.0599</v>
      </c>
      <c r="J1242" s="35">
        <v>7666</v>
      </c>
      <c r="K1242" s="34">
        <v>365</v>
      </c>
      <c r="L1242" s="34">
        <v>730</v>
      </c>
      <c r="M1242" s="34">
        <v>1095</v>
      </c>
      <c r="N1242" s="34">
        <v>1460</v>
      </c>
      <c r="O1242" s="34">
        <v>1825</v>
      </c>
      <c r="P1242" s="34">
        <v>2190</v>
      </c>
      <c r="Q1242" s="48">
        <v>2.3290384453705478E-4</v>
      </c>
      <c r="R1242" s="14">
        <v>7041.245440619954</v>
      </c>
      <c r="S1242" s="14">
        <v>6467.4063859967773</v>
      </c>
      <c r="T1242" s="14">
        <v>5940.3333848207913</v>
      </c>
      <c r="U1242" s="14">
        <v>5456.2151528348422</v>
      </c>
      <c r="V1242" s="14">
        <v>5011.5510132976569</v>
      </c>
      <c r="W1242" s="12">
        <v>4603.1255834615758</v>
      </c>
      <c r="X1242" s="88">
        <f t="shared" si="136"/>
        <v>11.303854304</v>
      </c>
      <c r="Y1242" s="88">
        <f t="shared" si="141"/>
        <v>10.38262621699351</v>
      </c>
      <c r="Z1242" s="88">
        <f t="shared" si="142"/>
        <v>9.5364752820332317</v>
      </c>
      <c r="AA1242" s="88">
        <f t="shared" si="137"/>
        <v>8.7592829505871883</v>
      </c>
      <c r="AB1242" s="88">
        <f t="shared" si="138"/>
        <v>8.0454293163216999</v>
      </c>
      <c r="AC1242" s="88">
        <f t="shared" si="139"/>
        <v>7.3897524773519798</v>
      </c>
      <c r="AD1242" s="88">
        <f t="shared" si="140"/>
        <v>6.7875112103397655</v>
      </c>
    </row>
    <row r="1243" spans="1:30" x14ac:dyDescent="0.25">
      <c r="A1243" s="30" t="s">
        <v>1517</v>
      </c>
      <c r="B1243" s="47">
        <v>41018</v>
      </c>
      <c r="C1243" s="35">
        <v>4304751734</v>
      </c>
      <c r="D1243" s="34">
        <v>271</v>
      </c>
      <c r="E1243" s="32">
        <v>7725</v>
      </c>
      <c r="F1243" s="34" t="s">
        <v>18</v>
      </c>
      <c r="G1243" s="34" t="s">
        <v>19</v>
      </c>
      <c r="H1243" s="34">
        <v>40.144759999999899</v>
      </c>
      <c r="I1243" s="2">
        <v>-109.78993</v>
      </c>
      <c r="J1243" s="35">
        <v>7725</v>
      </c>
      <c r="K1243" s="34">
        <v>365</v>
      </c>
      <c r="L1243" s="34">
        <v>730</v>
      </c>
      <c r="M1243" s="34">
        <v>1095</v>
      </c>
      <c r="N1243" s="34">
        <v>1460</v>
      </c>
      <c r="O1243" s="34">
        <v>1825</v>
      </c>
      <c r="P1243" s="34">
        <v>2190</v>
      </c>
      <c r="Q1243" s="48">
        <v>2.3290384453705478E-4</v>
      </c>
      <c r="R1243" s="14">
        <v>7095.4371287228214</v>
      </c>
      <c r="S1243" s="14">
        <v>6517.1816242923442</v>
      </c>
      <c r="T1243" s="14">
        <v>5986.0520998878965</v>
      </c>
      <c r="U1243" s="14">
        <v>5498.2079383836626</v>
      </c>
      <c r="V1243" s="14">
        <v>5050.1215207049827</v>
      </c>
      <c r="W1243" s="12">
        <v>4638.5527174850868</v>
      </c>
      <c r="X1243" s="88">
        <f t="shared" si="136"/>
        <v>11.3908524</v>
      </c>
      <c r="Y1243" s="88">
        <f t="shared" si="141"/>
        <v>10.462534245535464</v>
      </c>
      <c r="Z1243" s="88">
        <f t="shared" si="142"/>
        <v>9.60987106101053</v>
      </c>
      <c r="AA1243" s="88">
        <f t="shared" si="137"/>
        <v>8.826697207577098</v>
      </c>
      <c r="AB1243" s="88">
        <f t="shared" si="138"/>
        <v>8.1073495262959998</v>
      </c>
      <c r="AC1243" s="88">
        <f t="shared" si="139"/>
        <v>7.4466263876264076</v>
      </c>
      <c r="AD1243" s="88">
        <f t="shared" si="140"/>
        <v>6.8397500782513294</v>
      </c>
    </row>
    <row r="1244" spans="1:30" x14ac:dyDescent="0.25">
      <c r="A1244" s="30" t="s">
        <v>1672</v>
      </c>
      <c r="B1244" s="47">
        <v>41240</v>
      </c>
      <c r="C1244" s="35">
        <v>4304751225</v>
      </c>
      <c r="D1244" s="34">
        <v>33</v>
      </c>
      <c r="E1244" s="32">
        <v>7743</v>
      </c>
      <c r="F1244" s="34" t="s">
        <v>18</v>
      </c>
      <c r="G1244" s="34" t="s">
        <v>19</v>
      </c>
      <c r="H1244" s="34">
        <v>40.281379999999899</v>
      </c>
      <c r="I1244" s="2">
        <v>-109.95134</v>
      </c>
      <c r="J1244" s="35">
        <v>7743</v>
      </c>
      <c r="K1244" s="34">
        <v>365</v>
      </c>
      <c r="L1244" s="34">
        <v>730</v>
      </c>
      <c r="M1244" s="34">
        <v>1095</v>
      </c>
      <c r="N1244" s="34">
        <v>1460</v>
      </c>
      <c r="O1244" s="34">
        <v>1825</v>
      </c>
      <c r="P1244" s="34">
        <v>2190</v>
      </c>
      <c r="Q1244" s="48">
        <v>2.3290384453705478E-4</v>
      </c>
      <c r="R1244" s="14">
        <v>7111.9701861101366</v>
      </c>
      <c r="S1244" s="14">
        <v>6532.3672902130247</v>
      </c>
      <c r="T1244" s="14">
        <v>6000.0001824507417</v>
      </c>
      <c r="U1244" s="14">
        <v>5511.0192966866925</v>
      </c>
      <c r="V1244" s="14">
        <v>5061.8887941512858</v>
      </c>
      <c r="W1244" s="12">
        <v>4649.3609956617511</v>
      </c>
      <c r="X1244" s="88">
        <f t="shared" si="136"/>
        <v>11.417394192</v>
      </c>
      <c r="Y1244" s="88">
        <f t="shared" si="141"/>
        <v>10.486912966107585</v>
      </c>
      <c r="Z1244" s="88">
        <f t="shared" si="142"/>
        <v>9.6322629935798734</v>
      </c>
      <c r="AA1244" s="88">
        <f t="shared" si="137"/>
        <v>8.8472642690316459</v>
      </c>
      <c r="AB1244" s="88">
        <f t="shared" si="138"/>
        <v>8.126240437813582</v>
      </c>
      <c r="AC1244" s="88">
        <f t="shared" si="139"/>
        <v>7.4639777500830133</v>
      </c>
      <c r="AD1244" s="88">
        <f t="shared" si="140"/>
        <v>6.8556873599870611</v>
      </c>
    </row>
    <row r="1245" spans="1:30" x14ac:dyDescent="0.25">
      <c r="A1245" s="30" t="s">
        <v>1148</v>
      </c>
      <c r="B1245" s="47">
        <v>40527</v>
      </c>
      <c r="C1245" s="35">
        <v>4304751104</v>
      </c>
      <c r="D1245" s="34">
        <v>361</v>
      </c>
      <c r="E1245" s="32">
        <v>7756</v>
      </c>
      <c r="F1245" s="34" t="s">
        <v>18</v>
      </c>
      <c r="G1245" s="34" t="s">
        <v>19</v>
      </c>
      <c r="H1245" s="34">
        <v>40.118650000000002</v>
      </c>
      <c r="I1245" s="2">
        <v>-109.93355</v>
      </c>
      <c r="J1245" s="35">
        <v>7756</v>
      </c>
      <c r="K1245" s="34">
        <v>365</v>
      </c>
      <c r="L1245" s="34">
        <v>730</v>
      </c>
      <c r="M1245" s="34">
        <v>1095</v>
      </c>
      <c r="N1245" s="34">
        <v>1460</v>
      </c>
      <c r="O1245" s="34">
        <v>1825</v>
      </c>
      <c r="P1245" s="34">
        <v>2190</v>
      </c>
      <c r="Q1245" s="48">
        <v>2.3290384453705478E-4</v>
      </c>
      <c r="R1245" s="14">
        <v>7123.9107275565311</v>
      </c>
      <c r="S1245" s="14">
        <v>6543.3347156001837</v>
      </c>
      <c r="T1245" s="14">
        <v>6010.0737976350192</v>
      </c>
      <c r="U1245" s="14">
        <v>5520.2719443499918</v>
      </c>
      <c r="V1245" s="14">
        <v>5070.3873805291714</v>
      </c>
      <c r="W1245" s="12">
        <v>4657.1669743448974</v>
      </c>
      <c r="X1245" s="88">
        <f t="shared" si="136"/>
        <v>11.436563264</v>
      </c>
      <c r="Y1245" s="88">
        <f t="shared" si="141"/>
        <v>10.504519819854117</v>
      </c>
      <c r="Z1245" s="88">
        <f t="shared" si="142"/>
        <v>9.6484349448799573</v>
      </c>
      <c r="AA1245" s="88">
        <f t="shared" si="137"/>
        <v>8.8621182578599313</v>
      </c>
      <c r="AB1245" s="88">
        <f t="shared" si="138"/>
        <v>8.1398838739096142</v>
      </c>
      <c r="AC1245" s="88">
        <f t="shared" si="139"/>
        <v>7.4765092896350058</v>
      </c>
      <c r="AD1245" s="88">
        <f t="shared" si="140"/>
        <v>6.8671976190184223</v>
      </c>
    </row>
    <row r="1246" spans="1:30" x14ac:dyDescent="0.25">
      <c r="A1246" s="30" t="s">
        <v>893</v>
      </c>
      <c r="B1246" s="47">
        <v>40229</v>
      </c>
      <c r="C1246" s="35">
        <v>4301333812</v>
      </c>
      <c r="D1246" s="34">
        <v>362</v>
      </c>
      <c r="E1246" s="32">
        <v>7791</v>
      </c>
      <c r="F1246" s="34" t="s">
        <v>18</v>
      </c>
      <c r="G1246" s="34" t="s">
        <v>32</v>
      </c>
      <c r="H1246" s="34">
        <v>40.0328599999999</v>
      </c>
      <c r="I1246" s="2">
        <v>-110.08911000000001</v>
      </c>
      <c r="J1246" s="35">
        <v>7791</v>
      </c>
      <c r="K1246" s="34">
        <v>365</v>
      </c>
      <c r="L1246" s="34">
        <v>730</v>
      </c>
      <c r="M1246" s="34">
        <v>1095</v>
      </c>
      <c r="N1246" s="34">
        <v>1460</v>
      </c>
      <c r="O1246" s="34">
        <v>1825</v>
      </c>
      <c r="P1246" s="34">
        <v>2190</v>
      </c>
      <c r="Q1246" s="48">
        <v>2.3290384453705478E-4</v>
      </c>
      <c r="R1246" s="14">
        <v>7156.0583391429773</v>
      </c>
      <c r="S1246" s="14">
        <v>6572.862399334841</v>
      </c>
      <c r="T1246" s="14">
        <v>6037.1950692849969</v>
      </c>
      <c r="U1246" s="14">
        <v>5545.1829188281054</v>
      </c>
      <c r="V1246" s="14">
        <v>5093.2681900080934</v>
      </c>
      <c r="W1246" s="12">
        <v>4678.1830707995223</v>
      </c>
      <c r="X1246" s="88">
        <f t="shared" si="136"/>
        <v>11.488172303999999</v>
      </c>
      <c r="Y1246" s="88">
        <f t="shared" si="141"/>
        <v>10.551922887633243</v>
      </c>
      <c r="Z1246" s="88">
        <f t="shared" si="142"/>
        <v>9.6919748137647943</v>
      </c>
      <c r="AA1246" s="88">
        <f t="shared" si="137"/>
        <v>8.9021097662437754</v>
      </c>
      <c r="AB1246" s="88">
        <f t="shared" si="138"/>
        <v>8.1766162018604689</v>
      </c>
      <c r="AC1246" s="88">
        <f t="shared" si="139"/>
        <v>7.5102480499672941</v>
      </c>
      <c r="AD1246" s="88">
        <f t="shared" si="140"/>
        <v>6.8981867779490109</v>
      </c>
    </row>
    <row r="1247" spans="1:30" x14ac:dyDescent="0.25">
      <c r="A1247" s="30" t="s">
        <v>467</v>
      </c>
      <c r="B1247" s="47">
        <v>38971</v>
      </c>
      <c r="C1247" s="35">
        <v>4301332900</v>
      </c>
      <c r="D1247" s="34">
        <v>349</v>
      </c>
      <c r="E1247" s="32">
        <v>7803</v>
      </c>
      <c r="F1247" s="34" t="s">
        <v>18</v>
      </c>
      <c r="G1247" s="34" t="s">
        <v>32</v>
      </c>
      <c r="H1247" s="34">
        <v>40.007620000000003</v>
      </c>
      <c r="I1247" s="2">
        <v>-110.2069</v>
      </c>
      <c r="J1247" s="35">
        <v>7803</v>
      </c>
      <c r="K1247" s="34">
        <v>365</v>
      </c>
      <c r="L1247" s="34">
        <v>730</v>
      </c>
      <c r="M1247" s="34">
        <v>1095</v>
      </c>
      <c r="N1247" s="34">
        <v>1460</v>
      </c>
      <c r="O1247" s="34">
        <v>1825</v>
      </c>
      <c r="P1247" s="34">
        <v>2190</v>
      </c>
      <c r="Q1247" s="48">
        <v>2.3290384453705478E-4</v>
      </c>
      <c r="R1247" s="14">
        <v>7167.0803774011874</v>
      </c>
      <c r="S1247" s="14">
        <v>6582.9861766152953</v>
      </c>
      <c r="T1247" s="14">
        <v>6046.4937909935607</v>
      </c>
      <c r="U1247" s="14">
        <v>5553.7238243634583</v>
      </c>
      <c r="V1247" s="14">
        <v>5101.1130389722948</v>
      </c>
      <c r="W1247" s="12">
        <v>4685.3885895839649</v>
      </c>
      <c r="X1247" s="88">
        <f t="shared" si="136"/>
        <v>11.505866831999999</v>
      </c>
      <c r="Y1247" s="88">
        <f t="shared" si="141"/>
        <v>10.568175368014655</v>
      </c>
      <c r="Z1247" s="88">
        <f t="shared" si="142"/>
        <v>9.7069027688110232</v>
      </c>
      <c r="AA1247" s="88">
        <f t="shared" si="137"/>
        <v>8.9158211405468091</v>
      </c>
      <c r="AB1247" s="88">
        <f t="shared" si="138"/>
        <v>8.1892101428721915</v>
      </c>
      <c r="AC1247" s="88">
        <f t="shared" si="139"/>
        <v>7.5218156249383634</v>
      </c>
      <c r="AD1247" s="88">
        <f t="shared" si="140"/>
        <v>6.9088116324394973</v>
      </c>
    </row>
    <row r="1248" spans="1:30" x14ac:dyDescent="0.25">
      <c r="A1248" s="30" t="s">
        <v>1581</v>
      </c>
      <c r="B1248" s="47">
        <v>41119</v>
      </c>
      <c r="C1248" s="35">
        <v>4304752120</v>
      </c>
      <c r="D1248" s="34">
        <v>177</v>
      </c>
      <c r="E1248" s="32">
        <v>7814</v>
      </c>
      <c r="F1248" s="34" t="s">
        <v>18</v>
      </c>
      <c r="G1248" s="34" t="s">
        <v>19</v>
      </c>
      <c r="H1248" s="34">
        <v>40.18732</v>
      </c>
      <c r="I1248" s="2">
        <v>-109.86608</v>
      </c>
      <c r="J1248" s="35">
        <v>7814</v>
      </c>
      <c r="K1248" s="34">
        <v>365</v>
      </c>
      <c r="L1248" s="34">
        <v>730</v>
      </c>
      <c r="M1248" s="34">
        <v>1095</v>
      </c>
      <c r="N1248" s="34">
        <v>1460</v>
      </c>
      <c r="O1248" s="34">
        <v>1825</v>
      </c>
      <c r="P1248" s="34">
        <v>2190</v>
      </c>
      <c r="Q1248" s="48">
        <v>2.3290384453705478E-4</v>
      </c>
      <c r="R1248" s="14">
        <v>7177.1839124712133</v>
      </c>
      <c r="S1248" s="14">
        <v>6592.266305789045</v>
      </c>
      <c r="T1248" s="14">
        <v>6055.0176192264107</v>
      </c>
      <c r="U1248" s="14">
        <v>5561.5529877708659</v>
      </c>
      <c r="V1248" s="14">
        <v>5108.3041505228139</v>
      </c>
      <c r="W1248" s="12">
        <v>4691.9936484697046</v>
      </c>
      <c r="X1248" s="88">
        <f t="shared" si="136"/>
        <v>11.522086816</v>
      </c>
      <c r="Y1248" s="88">
        <f t="shared" si="141"/>
        <v>10.583073475030952</v>
      </c>
      <c r="Z1248" s="88">
        <f t="shared" si="142"/>
        <v>9.7205867276034006</v>
      </c>
      <c r="AA1248" s="88">
        <f t="shared" si="137"/>
        <v>8.9283899003245875</v>
      </c>
      <c r="AB1248" s="88">
        <f t="shared" si="138"/>
        <v>8.2007545887996027</v>
      </c>
      <c r="AC1248" s="88">
        <f t="shared" si="139"/>
        <v>7.5324192353285113</v>
      </c>
      <c r="AD1248" s="88">
        <f t="shared" si="140"/>
        <v>6.9185510823891114</v>
      </c>
    </row>
    <row r="1249" spans="1:30" x14ac:dyDescent="0.25">
      <c r="A1249" s="30" t="s">
        <v>1508</v>
      </c>
      <c r="B1249" s="47">
        <v>41006</v>
      </c>
      <c r="C1249" s="35">
        <v>4301350870</v>
      </c>
      <c r="D1249" s="34">
        <v>279</v>
      </c>
      <c r="E1249" s="32">
        <v>7820</v>
      </c>
      <c r="F1249" s="34" t="s">
        <v>18</v>
      </c>
      <c r="G1249" s="34" t="s">
        <v>32</v>
      </c>
      <c r="H1249" s="34">
        <v>40.027749999999898</v>
      </c>
      <c r="I1249" s="2">
        <v>-110.5204</v>
      </c>
      <c r="J1249" s="35">
        <v>7820</v>
      </c>
      <c r="K1249" s="34">
        <v>365</v>
      </c>
      <c r="L1249" s="34">
        <v>730</v>
      </c>
      <c r="M1249" s="34">
        <v>1095</v>
      </c>
      <c r="N1249" s="34">
        <v>1460</v>
      </c>
      <c r="O1249" s="34">
        <v>1825</v>
      </c>
      <c r="P1249" s="34">
        <v>2190</v>
      </c>
      <c r="Q1249" s="48">
        <v>2.3290384453705478E-4</v>
      </c>
      <c r="R1249" s="14">
        <v>7182.6949316003183</v>
      </c>
      <c r="S1249" s="14">
        <v>6597.3281944292721</v>
      </c>
      <c r="T1249" s="14">
        <v>6059.6669800806922</v>
      </c>
      <c r="U1249" s="14">
        <v>5565.8234405385419</v>
      </c>
      <c r="V1249" s="14">
        <v>5112.2265750049146</v>
      </c>
      <c r="W1249" s="12">
        <v>4695.5964078619263</v>
      </c>
      <c r="X1249" s="88">
        <f t="shared" si="136"/>
        <v>11.53093408</v>
      </c>
      <c r="Y1249" s="88">
        <f t="shared" si="141"/>
        <v>10.591199715221659</v>
      </c>
      <c r="Z1249" s="88">
        <f t="shared" si="142"/>
        <v>9.7280507051265168</v>
      </c>
      <c r="AA1249" s="88">
        <f t="shared" si="137"/>
        <v>8.9352455874761034</v>
      </c>
      <c r="AB1249" s="88">
        <f t="shared" si="138"/>
        <v>8.207051559305464</v>
      </c>
      <c r="AC1249" s="88">
        <f t="shared" si="139"/>
        <v>7.5382030228140469</v>
      </c>
      <c r="AD1249" s="88">
        <f t="shared" si="140"/>
        <v>6.9238635096343559</v>
      </c>
    </row>
    <row r="1250" spans="1:30" x14ac:dyDescent="0.25">
      <c r="A1250" s="30" t="s">
        <v>1301</v>
      </c>
      <c r="B1250" s="47">
        <v>40707</v>
      </c>
      <c r="C1250" s="35">
        <v>4301334131</v>
      </c>
      <c r="D1250" s="34">
        <v>338</v>
      </c>
      <c r="E1250" s="32">
        <v>7825</v>
      </c>
      <c r="F1250" s="34" t="s">
        <v>18</v>
      </c>
      <c r="G1250" s="34" t="s">
        <v>32</v>
      </c>
      <c r="H1250" s="34">
        <v>40.201819999999898</v>
      </c>
      <c r="I1250" s="2">
        <v>-110.569509999999</v>
      </c>
      <c r="J1250" s="35">
        <v>7825</v>
      </c>
      <c r="K1250" s="34">
        <v>365</v>
      </c>
      <c r="L1250" s="34">
        <v>730</v>
      </c>
      <c r="M1250" s="34">
        <v>1095</v>
      </c>
      <c r="N1250" s="34">
        <v>1460</v>
      </c>
      <c r="O1250" s="34">
        <v>1825</v>
      </c>
      <c r="P1250" s="34">
        <v>2190</v>
      </c>
      <c r="Q1250" s="48">
        <v>2.3290384453705478E-4</v>
      </c>
      <c r="R1250" s="14">
        <v>7187.28744754124</v>
      </c>
      <c r="S1250" s="14">
        <v>6601.5464349627946</v>
      </c>
      <c r="T1250" s="14">
        <v>6063.5414474592608</v>
      </c>
      <c r="U1250" s="14">
        <v>5569.3821511782726</v>
      </c>
      <c r="V1250" s="14">
        <v>5115.495262073332</v>
      </c>
      <c r="W1250" s="12">
        <v>4698.5987073554434</v>
      </c>
      <c r="X1250" s="88">
        <f t="shared" si="136"/>
        <v>11.538306799999999</v>
      </c>
      <c r="Y1250" s="88">
        <f t="shared" si="141"/>
        <v>10.597971582047251</v>
      </c>
      <c r="Z1250" s="88">
        <f t="shared" si="142"/>
        <v>9.734270686395778</v>
      </c>
      <c r="AA1250" s="88">
        <f t="shared" si="137"/>
        <v>8.9409586601023676</v>
      </c>
      <c r="AB1250" s="88">
        <f t="shared" si="138"/>
        <v>8.2122990347270139</v>
      </c>
      <c r="AC1250" s="88">
        <f t="shared" si="139"/>
        <v>7.5430228457186592</v>
      </c>
      <c r="AD1250" s="88">
        <f t="shared" si="140"/>
        <v>6.9282905323387247</v>
      </c>
    </row>
    <row r="1251" spans="1:30" x14ac:dyDescent="0.25">
      <c r="A1251" s="30" t="s">
        <v>61</v>
      </c>
      <c r="B1251" s="47">
        <v>26622</v>
      </c>
      <c r="C1251" s="35">
        <v>4301330107</v>
      </c>
      <c r="D1251" s="34">
        <v>366</v>
      </c>
      <c r="E1251" s="32">
        <v>7855</v>
      </c>
      <c r="F1251" s="34" t="s">
        <v>18</v>
      </c>
      <c r="G1251" s="34" t="s">
        <v>32</v>
      </c>
      <c r="H1251" s="34">
        <v>40.382019999999898</v>
      </c>
      <c r="I1251" s="2">
        <v>-110.094269999999</v>
      </c>
      <c r="J1251" s="35">
        <v>7855</v>
      </c>
      <c r="K1251" s="34">
        <v>365</v>
      </c>
      <c r="L1251" s="34">
        <v>730</v>
      </c>
      <c r="M1251" s="34">
        <v>1095</v>
      </c>
      <c r="N1251" s="34">
        <v>1460</v>
      </c>
      <c r="O1251" s="34">
        <v>1825</v>
      </c>
      <c r="P1251" s="34">
        <v>2190</v>
      </c>
      <c r="Q1251" s="48">
        <v>2.3290384453705478E-4</v>
      </c>
      <c r="R1251" s="14">
        <v>7214.8425431867654</v>
      </c>
      <c r="S1251" s="14">
        <v>6626.8558781639304</v>
      </c>
      <c r="T1251" s="14">
        <v>6086.7882517306698</v>
      </c>
      <c r="U1251" s="14">
        <v>5590.7344150166555</v>
      </c>
      <c r="V1251" s="14">
        <v>5135.1073844838365</v>
      </c>
      <c r="W1251" s="12">
        <v>4716.6125043165512</v>
      </c>
      <c r="X1251" s="88">
        <f t="shared" si="136"/>
        <v>11.58254312</v>
      </c>
      <c r="Y1251" s="88">
        <f t="shared" si="141"/>
        <v>10.638602783000785</v>
      </c>
      <c r="Z1251" s="88">
        <f t="shared" si="142"/>
        <v>9.7715905740113538</v>
      </c>
      <c r="AA1251" s="88">
        <f t="shared" si="137"/>
        <v>8.9752370958599492</v>
      </c>
      <c r="AB1251" s="88">
        <f t="shared" si="138"/>
        <v>8.2437838872563187</v>
      </c>
      <c r="AC1251" s="88">
        <f t="shared" si="139"/>
        <v>7.5719417831463343</v>
      </c>
      <c r="AD1251" s="88">
        <f t="shared" si="140"/>
        <v>6.9548526685649446</v>
      </c>
    </row>
    <row r="1252" spans="1:30" x14ac:dyDescent="0.25">
      <c r="A1252" s="30" t="s">
        <v>1551</v>
      </c>
      <c r="B1252" s="47">
        <v>41076</v>
      </c>
      <c r="C1252" s="35">
        <v>4301350201</v>
      </c>
      <c r="D1252" s="34">
        <v>366</v>
      </c>
      <c r="E1252" s="32">
        <v>7878</v>
      </c>
      <c r="F1252" s="34" t="s">
        <v>18</v>
      </c>
      <c r="G1252" s="34" t="s">
        <v>32</v>
      </c>
      <c r="H1252" s="34">
        <v>40.210880000000003</v>
      </c>
      <c r="I1252" s="2">
        <v>-110.498639999999</v>
      </c>
      <c r="J1252" s="35">
        <v>7878</v>
      </c>
      <c r="K1252" s="34">
        <v>365</v>
      </c>
      <c r="L1252" s="34">
        <v>730</v>
      </c>
      <c r="M1252" s="34">
        <v>1095</v>
      </c>
      <c r="N1252" s="34">
        <v>1460</v>
      </c>
      <c r="O1252" s="34">
        <v>1825</v>
      </c>
      <c r="P1252" s="34">
        <v>2190</v>
      </c>
      <c r="Q1252" s="48">
        <v>2.3290384453705478E-4</v>
      </c>
      <c r="R1252" s="14">
        <v>7235.9681165150014</v>
      </c>
      <c r="S1252" s="14">
        <v>6646.2597846181334</v>
      </c>
      <c r="T1252" s="14">
        <v>6104.6108016720837</v>
      </c>
      <c r="U1252" s="14">
        <v>5607.104483959416</v>
      </c>
      <c r="V1252" s="14">
        <v>5150.143344998557</v>
      </c>
      <c r="W1252" s="12">
        <v>4730.4230819867325</v>
      </c>
      <c r="X1252" s="88">
        <f t="shared" si="136"/>
        <v>11.616457631999999</v>
      </c>
      <c r="Y1252" s="88">
        <f t="shared" si="141"/>
        <v>10.669753370398496</v>
      </c>
      <c r="Z1252" s="88">
        <f t="shared" si="142"/>
        <v>9.8002024878499601</v>
      </c>
      <c r="AA1252" s="88">
        <f t="shared" si="137"/>
        <v>9.0015172299407613</v>
      </c>
      <c r="AB1252" s="88">
        <f t="shared" si="138"/>
        <v>8.2679222741954526</v>
      </c>
      <c r="AC1252" s="88">
        <f t="shared" si="139"/>
        <v>7.5941129685075524</v>
      </c>
      <c r="AD1252" s="88">
        <f t="shared" si="140"/>
        <v>6.9752169730050442</v>
      </c>
    </row>
    <row r="1253" spans="1:30" x14ac:dyDescent="0.25">
      <c r="A1253" s="30" t="s">
        <v>296</v>
      </c>
      <c r="B1253" s="47">
        <v>35901</v>
      </c>
      <c r="C1253" s="35">
        <v>4301331820</v>
      </c>
      <c r="D1253" s="34">
        <v>366</v>
      </c>
      <c r="E1253" s="32">
        <v>7935</v>
      </c>
      <c r="F1253" s="34" t="s">
        <v>18</v>
      </c>
      <c r="G1253" s="34" t="s">
        <v>32</v>
      </c>
      <c r="H1253" s="34">
        <v>40.315280000000001</v>
      </c>
      <c r="I1253" s="2">
        <v>-109.995769999999</v>
      </c>
      <c r="J1253" s="35">
        <v>7935</v>
      </c>
      <c r="K1253" s="34">
        <v>365</v>
      </c>
      <c r="L1253" s="34">
        <v>730</v>
      </c>
      <c r="M1253" s="34">
        <v>1095</v>
      </c>
      <c r="N1253" s="34">
        <v>1460</v>
      </c>
      <c r="O1253" s="34">
        <v>1825</v>
      </c>
      <c r="P1253" s="34">
        <v>2190</v>
      </c>
      <c r="Q1253" s="48">
        <v>2.3290384453705478E-4</v>
      </c>
      <c r="R1253" s="14">
        <v>7288.3227982415001</v>
      </c>
      <c r="S1253" s="14">
        <v>6694.3477267002909</v>
      </c>
      <c r="T1253" s="14">
        <v>6148.7797297877614</v>
      </c>
      <c r="U1253" s="14">
        <v>5647.6737852523447</v>
      </c>
      <c r="V1253" s="14">
        <v>5187.4063775785162</v>
      </c>
      <c r="W1253" s="12">
        <v>4764.6492962128368</v>
      </c>
      <c r="X1253" s="88">
        <f t="shared" si="136"/>
        <v>11.70050664</v>
      </c>
      <c r="Y1253" s="88">
        <f t="shared" si="141"/>
        <v>10.746952652210213</v>
      </c>
      <c r="Z1253" s="88">
        <f t="shared" si="142"/>
        <v>9.8711102743195536</v>
      </c>
      <c r="AA1253" s="88">
        <f t="shared" si="137"/>
        <v>9.0666462578801639</v>
      </c>
      <c r="AB1253" s="88">
        <f t="shared" si="138"/>
        <v>8.3277434940011332</v>
      </c>
      <c r="AC1253" s="88">
        <f t="shared" si="139"/>
        <v>7.6490589496201356</v>
      </c>
      <c r="AD1253" s="88">
        <f t="shared" si="140"/>
        <v>7.0256850318348611</v>
      </c>
    </row>
    <row r="1254" spans="1:30" x14ac:dyDescent="0.25">
      <c r="A1254" s="30" t="s">
        <v>972</v>
      </c>
      <c r="B1254" s="47">
        <v>40342</v>
      </c>
      <c r="C1254" s="35">
        <v>4304739334</v>
      </c>
      <c r="D1254" s="34">
        <v>364</v>
      </c>
      <c r="E1254" s="32">
        <v>7956</v>
      </c>
      <c r="F1254" s="34" t="s">
        <v>18</v>
      </c>
      <c r="G1254" s="34" t="s">
        <v>19</v>
      </c>
      <c r="H1254" s="34">
        <v>40.100180000000002</v>
      </c>
      <c r="I1254" s="2">
        <v>-109.901259999999</v>
      </c>
      <c r="J1254" s="35">
        <v>7956</v>
      </c>
      <c r="K1254" s="34">
        <v>365</v>
      </c>
      <c r="L1254" s="34">
        <v>730</v>
      </c>
      <c r="M1254" s="34">
        <v>1095</v>
      </c>
      <c r="N1254" s="34">
        <v>1460</v>
      </c>
      <c r="O1254" s="34">
        <v>1825</v>
      </c>
      <c r="P1254" s="34">
        <v>2190</v>
      </c>
      <c r="Q1254" s="48">
        <v>2.3290384453705478E-4</v>
      </c>
      <c r="R1254" s="14">
        <v>7307.6113651933674</v>
      </c>
      <c r="S1254" s="14">
        <v>6712.0643369410855</v>
      </c>
      <c r="T1254" s="14">
        <v>6165.0524927777478</v>
      </c>
      <c r="U1254" s="14">
        <v>5662.6203699392127</v>
      </c>
      <c r="V1254" s="14">
        <v>5201.1348632658701</v>
      </c>
      <c r="W1254" s="12">
        <v>4777.2589540856115</v>
      </c>
      <c r="X1254" s="88">
        <f t="shared" si="136"/>
        <v>11.731472064</v>
      </c>
      <c r="Y1254" s="88">
        <f t="shared" si="141"/>
        <v>10.775394492877687</v>
      </c>
      <c r="Z1254" s="88">
        <f t="shared" si="142"/>
        <v>9.897234195650455</v>
      </c>
      <c r="AA1254" s="88">
        <f t="shared" si="137"/>
        <v>9.0906411629104706</v>
      </c>
      <c r="AB1254" s="88">
        <f t="shared" si="138"/>
        <v>8.349782890771646</v>
      </c>
      <c r="AC1254" s="88">
        <f t="shared" si="139"/>
        <v>7.6693022058195091</v>
      </c>
      <c r="AD1254" s="88">
        <f t="shared" si="140"/>
        <v>7.0442785271932138</v>
      </c>
    </row>
    <row r="1255" spans="1:30" x14ac:dyDescent="0.25">
      <c r="A1255" s="30" t="s">
        <v>1478</v>
      </c>
      <c r="B1255" s="47">
        <v>40956</v>
      </c>
      <c r="C1255" s="35">
        <v>4301350721</v>
      </c>
      <c r="D1255" s="34">
        <v>321</v>
      </c>
      <c r="E1255" s="32">
        <v>7971</v>
      </c>
      <c r="F1255" s="34" t="s">
        <v>18</v>
      </c>
      <c r="G1255" s="34" t="s">
        <v>32</v>
      </c>
      <c r="H1255" s="34">
        <v>40.054989999999897</v>
      </c>
      <c r="I1255" s="2">
        <v>-110.15245</v>
      </c>
      <c r="J1255" s="35">
        <v>7971</v>
      </c>
      <c r="K1255" s="34">
        <v>365</v>
      </c>
      <c r="L1255" s="34">
        <v>730</v>
      </c>
      <c r="M1255" s="34">
        <v>1095</v>
      </c>
      <c r="N1255" s="34">
        <v>1460</v>
      </c>
      <c r="O1255" s="34">
        <v>1825</v>
      </c>
      <c r="P1255" s="34">
        <v>2190</v>
      </c>
      <c r="Q1255" s="48">
        <v>2.3290384453705478E-4</v>
      </c>
      <c r="R1255" s="14">
        <v>7321.3889130161306</v>
      </c>
      <c r="S1255" s="14">
        <v>6724.7190585416529</v>
      </c>
      <c r="T1255" s="14">
        <v>6176.6758949134528</v>
      </c>
      <c r="U1255" s="14">
        <v>5673.2965018584036</v>
      </c>
      <c r="V1255" s="14">
        <v>5210.9409244711223</v>
      </c>
      <c r="W1255" s="12">
        <v>4786.2658525661654</v>
      </c>
      <c r="X1255" s="88">
        <f t="shared" si="136"/>
        <v>11.753590224</v>
      </c>
      <c r="Y1255" s="88">
        <f t="shared" si="141"/>
        <v>10.795710093354456</v>
      </c>
      <c r="Z1255" s="88">
        <f t="shared" si="142"/>
        <v>9.9158941394582421</v>
      </c>
      <c r="AA1255" s="88">
        <f t="shared" si="137"/>
        <v>9.1077803807892614</v>
      </c>
      <c r="AB1255" s="88">
        <f t="shared" si="138"/>
        <v>8.3655253170362975</v>
      </c>
      <c r="AC1255" s="88">
        <f t="shared" si="139"/>
        <v>7.6837616745333461</v>
      </c>
      <c r="AD1255" s="88">
        <f t="shared" si="140"/>
        <v>7.0575595953063237</v>
      </c>
    </row>
    <row r="1256" spans="1:30" x14ac:dyDescent="0.25">
      <c r="A1256" s="30" t="s">
        <v>863</v>
      </c>
      <c r="B1256" s="47">
        <v>40163</v>
      </c>
      <c r="C1256" s="35">
        <v>4301333936</v>
      </c>
      <c r="D1256" s="34">
        <v>363</v>
      </c>
      <c r="E1256" s="32">
        <v>7989</v>
      </c>
      <c r="F1256" s="34" t="s">
        <v>18</v>
      </c>
      <c r="G1256" s="34" t="s">
        <v>32</v>
      </c>
      <c r="H1256" s="34">
        <v>40.079180000000001</v>
      </c>
      <c r="I1256" s="2">
        <v>-110.09375</v>
      </c>
      <c r="J1256" s="35">
        <v>7989</v>
      </c>
      <c r="K1256" s="34">
        <v>365</v>
      </c>
      <c r="L1256" s="34">
        <v>730</v>
      </c>
      <c r="M1256" s="34">
        <v>1095</v>
      </c>
      <c r="N1256" s="34">
        <v>1460</v>
      </c>
      <c r="O1256" s="34">
        <v>1825</v>
      </c>
      <c r="P1256" s="34">
        <v>2190</v>
      </c>
      <c r="Q1256" s="48">
        <v>2.3290384453705478E-4</v>
      </c>
      <c r="R1256" s="14">
        <v>7337.9219704034458</v>
      </c>
      <c r="S1256" s="14">
        <v>6739.9047244623343</v>
      </c>
      <c r="T1256" s="14">
        <v>6190.623977476298</v>
      </c>
      <c r="U1256" s="14">
        <v>5686.1078601614336</v>
      </c>
      <c r="V1256" s="14">
        <v>5222.7081979174245</v>
      </c>
      <c r="W1256" s="12">
        <v>4797.0741307428298</v>
      </c>
      <c r="X1256" s="88">
        <f t="shared" si="136"/>
        <v>11.780132016</v>
      </c>
      <c r="Y1256" s="88">
        <f t="shared" si="141"/>
        <v>10.820088813926578</v>
      </c>
      <c r="Z1256" s="88">
        <f t="shared" si="142"/>
        <v>9.9382860720275872</v>
      </c>
      <c r="AA1256" s="88">
        <f t="shared" si="137"/>
        <v>9.1283474422438093</v>
      </c>
      <c r="AB1256" s="88">
        <f t="shared" si="138"/>
        <v>8.3844162285538797</v>
      </c>
      <c r="AC1256" s="88">
        <f t="shared" si="139"/>
        <v>7.7011130369899501</v>
      </c>
      <c r="AD1256" s="88">
        <f t="shared" si="140"/>
        <v>7.0734968770420545</v>
      </c>
    </row>
    <row r="1257" spans="1:30" x14ac:dyDescent="0.25">
      <c r="A1257" s="30" t="s">
        <v>1456</v>
      </c>
      <c r="B1257" s="47">
        <v>40933</v>
      </c>
      <c r="C1257" s="35">
        <v>4301350732</v>
      </c>
      <c r="D1257" s="34">
        <v>331</v>
      </c>
      <c r="E1257" s="32">
        <v>8017</v>
      </c>
      <c r="F1257" s="34" t="s">
        <v>18</v>
      </c>
      <c r="G1257" s="34" t="s">
        <v>32</v>
      </c>
      <c r="H1257" s="34">
        <v>40.047150000000002</v>
      </c>
      <c r="I1257" s="2">
        <v>-110.17354</v>
      </c>
      <c r="J1257" s="35">
        <v>8017</v>
      </c>
      <c r="K1257" s="34">
        <v>365</v>
      </c>
      <c r="L1257" s="34">
        <v>730</v>
      </c>
      <c r="M1257" s="34">
        <v>1095</v>
      </c>
      <c r="N1257" s="34">
        <v>1460</v>
      </c>
      <c r="O1257" s="34">
        <v>1825</v>
      </c>
      <c r="P1257" s="34">
        <v>2190</v>
      </c>
      <c r="Q1257" s="48">
        <v>2.3290384453705478E-4</v>
      </c>
      <c r="R1257" s="14">
        <v>7363.6400596726025</v>
      </c>
      <c r="S1257" s="14">
        <v>6763.5268714500608</v>
      </c>
      <c r="T1257" s="14">
        <v>6212.3209947962805</v>
      </c>
      <c r="U1257" s="14">
        <v>5706.0366397439248</v>
      </c>
      <c r="V1257" s="14">
        <v>5241.0128455005624</v>
      </c>
      <c r="W1257" s="12">
        <v>4813.8870079065291</v>
      </c>
      <c r="X1257" s="88">
        <f t="shared" si="136"/>
        <v>11.821419248</v>
      </c>
      <c r="Y1257" s="88">
        <f t="shared" si="141"/>
        <v>10.858011268149877</v>
      </c>
      <c r="Z1257" s="88">
        <f t="shared" si="142"/>
        <v>9.9731179671354582</v>
      </c>
      <c r="AA1257" s="88">
        <f t="shared" si="137"/>
        <v>9.1603406489508856</v>
      </c>
      <c r="AB1257" s="88">
        <f t="shared" si="138"/>
        <v>8.4138020909145652</v>
      </c>
      <c r="AC1257" s="88">
        <f t="shared" si="139"/>
        <v>7.7281040452557814</v>
      </c>
      <c r="AD1257" s="88">
        <f t="shared" si="140"/>
        <v>7.0982882041865247</v>
      </c>
    </row>
    <row r="1258" spans="1:30" x14ac:dyDescent="0.25">
      <c r="A1258" s="30" t="s">
        <v>702</v>
      </c>
      <c r="B1258" s="47">
        <v>39667</v>
      </c>
      <c r="C1258" s="35">
        <v>4301333927</v>
      </c>
      <c r="D1258" s="34">
        <v>352</v>
      </c>
      <c r="E1258" s="32">
        <v>8039</v>
      </c>
      <c r="F1258" s="34" t="s">
        <v>18</v>
      </c>
      <c r="G1258" s="34" t="s">
        <v>32</v>
      </c>
      <c r="H1258" s="34">
        <v>40.0399999999999</v>
      </c>
      <c r="I1258" s="2">
        <v>-110.155</v>
      </c>
      <c r="J1258" s="35">
        <v>8039</v>
      </c>
      <c r="K1258" s="34">
        <v>365</v>
      </c>
      <c r="L1258" s="34">
        <v>730</v>
      </c>
      <c r="M1258" s="34">
        <v>1095</v>
      </c>
      <c r="N1258" s="34">
        <v>1460</v>
      </c>
      <c r="O1258" s="34">
        <v>1825</v>
      </c>
      <c r="P1258" s="34">
        <v>2190</v>
      </c>
      <c r="Q1258" s="48">
        <v>2.3290384453705478E-4</v>
      </c>
      <c r="R1258" s="14">
        <v>7383.8471298126551</v>
      </c>
      <c r="S1258" s="14">
        <v>6782.08712979756</v>
      </c>
      <c r="T1258" s="14">
        <v>6229.3686512619806</v>
      </c>
      <c r="U1258" s="14">
        <v>5721.694966558739</v>
      </c>
      <c r="V1258" s="14">
        <v>5255.3950686015996</v>
      </c>
      <c r="W1258" s="12">
        <v>4827.0971256780076</v>
      </c>
      <c r="X1258" s="88">
        <f t="shared" si="136"/>
        <v>11.853859216</v>
      </c>
      <c r="Y1258" s="88">
        <f t="shared" si="141"/>
        <v>10.88780748218247</v>
      </c>
      <c r="Z1258" s="88">
        <f t="shared" si="142"/>
        <v>10.000485884720213</v>
      </c>
      <c r="AA1258" s="88">
        <f t="shared" si="137"/>
        <v>9.1854781685064459</v>
      </c>
      <c r="AB1258" s="88">
        <f t="shared" si="138"/>
        <v>8.4368909827693894</v>
      </c>
      <c r="AC1258" s="88">
        <f t="shared" si="139"/>
        <v>7.7493112660360772</v>
      </c>
      <c r="AD1258" s="88">
        <f t="shared" si="140"/>
        <v>7.1177671040857522</v>
      </c>
    </row>
    <row r="1259" spans="1:30" x14ac:dyDescent="0.25">
      <c r="A1259" s="30" t="s">
        <v>934</v>
      </c>
      <c r="B1259" s="47">
        <v>40298</v>
      </c>
      <c r="C1259" s="35">
        <v>4301334098</v>
      </c>
      <c r="D1259" s="34">
        <v>366</v>
      </c>
      <c r="E1259" s="32">
        <v>8058</v>
      </c>
      <c r="F1259" s="34" t="s">
        <v>18</v>
      </c>
      <c r="G1259" s="34" t="s">
        <v>32</v>
      </c>
      <c r="H1259" s="34">
        <v>40.043930000000003</v>
      </c>
      <c r="I1259" s="2">
        <v>-110.07088</v>
      </c>
      <c r="J1259" s="35">
        <v>8058</v>
      </c>
      <c r="K1259" s="34">
        <v>365</v>
      </c>
      <c r="L1259" s="34">
        <v>730</v>
      </c>
      <c r="M1259" s="34">
        <v>1095</v>
      </c>
      <c r="N1259" s="34">
        <v>1460</v>
      </c>
      <c r="O1259" s="34">
        <v>1825</v>
      </c>
      <c r="P1259" s="34">
        <v>2190</v>
      </c>
      <c r="Q1259" s="48">
        <v>2.3290384453705478E-4</v>
      </c>
      <c r="R1259" s="14">
        <v>7401.2986903881547</v>
      </c>
      <c r="S1259" s="14">
        <v>6798.1164438249461</v>
      </c>
      <c r="T1259" s="14">
        <v>6244.0916273005396</v>
      </c>
      <c r="U1259" s="14">
        <v>5735.2180669897152</v>
      </c>
      <c r="V1259" s="14">
        <v>5267.816079461586</v>
      </c>
      <c r="W1259" s="12">
        <v>4838.5058637533757</v>
      </c>
      <c r="X1259" s="88">
        <f t="shared" si="136"/>
        <v>11.881875552</v>
      </c>
      <c r="Y1259" s="88">
        <f t="shared" si="141"/>
        <v>10.913540576119711</v>
      </c>
      <c r="Z1259" s="88">
        <f t="shared" si="142"/>
        <v>10.024121813543411</v>
      </c>
      <c r="AA1259" s="88">
        <f t="shared" si="137"/>
        <v>9.2071878444862456</v>
      </c>
      <c r="AB1259" s="88">
        <f t="shared" si="138"/>
        <v>8.456831389371283</v>
      </c>
      <c r="AC1259" s="88">
        <f t="shared" si="139"/>
        <v>7.7676265930736044</v>
      </c>
      <c r="AD1259" s="88">
        <f t="shared" si="140"/>
        <v>7.134589790362357</v>
      </c>
    </row>
    <row r="1260" spans="1:30" x14ac:dyDescent="0.25">
      <c r="A1260" s="30" t="s">
        <v>1405</v>
      </c>
      <c r="B1260" s="47">
        <v>40880</v>
      </c>
      <c r="C1260" s="35">
        <v>4301350632</v>
      </c>
      <c r="D1260" s="34">
        <v>306</v>
      </c>
      <c r="E1260" s="32">
        <v>8059</v>
      </c>
      <c r="F1260" s="34" t="s">
        <v>18</v>
      </c>
      <c r="G1260" s="34" t="s">
        <v>32</v>
      </c>
      <c r="H1260" s="34">
        <v>40.061729999999898</v>
      </c>
      <c r="I1260" s="2">
        <v>-110.12195</v>
      </c>
      <c r="J1260" s="35">
        <v>8059</v>
      </c>
      <c r="K1260" s="34">
        <v>365</v>
      </c>
      <c r="L1260" s="34">
        <v>730</v>
      </c>
      <c r="M1260" s="34">
        <v>1095</v>
      </c>
      <c r="N1260" s="34">
        <v>1460</v>
      </c>
      <c r="O1260" s="34">
        <v>1825</v>
      </c>
      <c r="P1260" s="34">
        <v>2190</v>
      </c>
      <c r="Q1260" s="48">
        <v>2.3290384453705478E-4</v>
      </c>
      <c r="R1260" s="14">
        <v>7402.217193576339</v>
      </c>
      <c r="S1260" s="14">
        <v>6798.9600919316499</v>
      </c>
      <c r="T1260" s="14">
        <v>6244.8665207762533</v>
      </c>
      <c r="U1260" s="14">
        <v>5735.9298091176615</v>
      </c>
      <c r="V1260" s="14">
        <v>5268.4698168752693</v>
      </c>
      <c r="W1260" s="12">
        <v>4839.1063236520795</v>
      </c>
      <c r="X1260" s="88">
        <f t="shared" si="136"/>
        <v>11.883350095999999</v>
      </c>
      <c r="Y1260" s="88">
        <f t="shared" si="141"/>
        <v>10.914894949484829</v>
      </c>
      <c r="Z1260" s="88">
        <f t="shared" si="142"/>
        <v>10.025365809797263</v>
      </c>
      <c r="AA1260" s="88">
        <f t="shared" si="137"/>
        <v>9.2083304590114992</v>
      </c>
      <c r="AB1260" s="88">
        <f t="shared" si="138"/>
        <v>8.4578808844555926</v>
      </c>
      <c r="AC1260" s="88">
        <f t="shared" si="139"/>
        <v>7.7685905576545267</v>
      </c>
      <c r="AD1260" s="88">
        <f t="shared" si="140"/>
        <v>7.1354751949032318</v>
      </c>
    </row>
    <row r="1261" spans="1:30" x14ac:dyDescent="0.25">
      <c r="A1261" s="30" t="s">
        <v>422</v>
      </c>
      <c r="B1261" s="47">
        <v>38670</v>
      </c>
      <c r="C1261" s="35">
        <v>4304736843</v>
      </c>
      <c r="D1261" s="34">
        <v>349</v>
      </c>
      <c r="E1261" s="32">
        <v>8076</v>
      </c>
      <c r="F1261" s="34" t="s">
        <v>18</v>
      </c>
      <c r="G1261" s="34" t="s">
        <v>19</v>
      </c>
      <c r="H1261" s="34">
        <v>40.380090000000003</v>
      </c>
      <c r="I1261" s="2">
        <v>-109.92874</v>
      </c>
      <c r="J1261" s="35">
        <v>8076</v>
      </c>
      <c r="K1261" s="34">
        <v>365</v>
      </c>
      <c r="L1261" s="34">
        <v>730</v>
      </c>
      <c r="M1261" s="34">
        <v>1095</v>
      </c>
      <c r="N1261" s="34">
        <v>1460</v>
      </c>
      <c r="O1261" s="34">
        <v>1825</v>
      </c>
      <c r="P1261" s="34">
        <v>2190</v>
      </c>
      <c r="Q1261" s="48">
        <v>2.3290384453705478E-4</v>
      </c>
      <c r="R1261" s="14">
        <v>7417.8317477754699</v>
      </c>
      <c r="S1261" s="14">
        <v>6813.3021097456267</v>
      </c>
      <c r="T1261" s="14">
        <v>6258.0397098633848</v>
      </c>
      <c r="U1261" s="14">
        <v>5748.0294252927451</v>
      </c>
      <c r="V1261" s="14">
        <v>5279.5833529078891</v>
      </c>
      <c r="W1261" s="12">
        <v>4849.31414193004</v>
      </c>
      <c r="X1261" s="88">
        <f t="shared" si="136"/>
        <v>11.908417344</v>
      </c>
      <c r="Y1261" s="88">
        <f t="shared" si="141"/>
        <v>10.937919296691833</v>
      </c>
      <c r="Z1261" s="88">
        <f t="shared" si="142"/>
        <v>10.046513746112755</v>
      </c>
      <c r="AA1261" s="88">
        <f t="shared" si="137"/>
        <v>9.2277549059407953</v>
      </c>
      <c r="AB1261" s="88">
        <f t="shared" si="138"/>
        <v>8.4757223008888651</v>
      </c>
      <c r="AC1261" s="88">
        <f t="shared" si="139"/>
        <v>7.7849779555302101</v>
      </c>
      <c r="AD1261" s="88">
        <f t="shared" si="140"/>
        <v>7.1505270720980887</v>
      </c>
    </row>
    <row r="1262" spans="1:30" x14ac:dyDescent="0.25">
      <c r="A1262" s="30" t="s">
        <v>965</v>
      </c>
      <c r="B1262" s="47">
        <v>40337</v>
      </c>
      <c r="C1262" s="35">
        <v>4301334296</v>
      </c>
      <c r="D1262" s="34">
        <v>366</v>
      </c>
      <c r="E1262" s="32">
        <v>8085</v>
      </c>
      <c r="F1262" s="34" t="s">
        <v>18</v>
      </c>
      <c r="G1262" s="34" t="s">
        <v>32</v>
      </c>
      <c r="H1262" s="34">
        <v>40.057699999999897</v>
      </c>
      <c r="I1262" s="2">
        <v>-110.31887</v>
      </c>
      <c r="J1262" s="35">
        <v>8085</v>
      </c>
      <c r="K1262" s="34">
        <v>365</v>
      </c>
      <c r="L1262" s="34">
        <v>730</v>
      </c>
      <c r="M1262" s="34">
        <v>1095</v>
      </c>
      <c r="N1262" s="34">
        <v>1460</v>
      </c>
      <c r="O1262" s="34">
        <v>1825</v>
      </c>
      <c r="P1262" s="34">
        <v>2190</v>
      </c>
      <c r="Q1262" s="48">
        <v>2.3290384453705478E-4</v>
      </c>
      <c r="R1262" s="14">
        <v>7426.0982764691271</v>
      </c>
      <c r="S1262" s="14">
        <v>6820.8949427059679</v>
      </c>
      <c r="T1262" s="14">
        <v>6265.0137511448083</v>
      </c>
      <c r="U1262" s="14">
        <v>5754.4351044442601</v>
      </c>
      <c r="V1262" s="14">
        <v>5285.4669896310406</v>
      </c>
      <c r="W1262" s="12">
        <v>4854.7182810183722</v>
      </c>
      <c r="X1262" s="88">
        <f t="shared" si="136"/>
        <v>11.92168824</v>
      </c>
      <c r="Y1262" s="88">
        <f t="shared" si="141"/>
        <v>10.950108656977893</v>
      </c>
      <c r="Z1262" s="88">
        <f t="shared" si="142"/>
        <v>10.057709712397429</v>
      </c>
      <c r="AA1262" s="88">
        <f t="shared" si="137"/>
        <v>9.2380384366680701</v>
      </c>
      <c r="AB1262" s="88">
        <f t="shared" si="138"/>
        <v>8.4851677566476571</v>
      </c>
      <c r="AC1262" s="88">
        <f t="shared" si="139"/>
        <v>7.7936536367585125</v>
      </c>
      <c r="AD1262" s="88">
        <f t="shared" si="140"/>
        <v>7.1584957129659541</v>
      </c>
    </row>
    <row r="1263" spans="1:30" x14ac:dyDescent="0.25">
      <c r="A1263" s="30" t="s">
        <v>1337</v>
      </c>
      <c r="B1263" s="47">
        <v>40776</v>
      </c>
      <c r="C1263" s="35">
        <v>4301350718</v>
      </c>
      <c r="D1263" s="34">
        <v>366</v>
      </c>
      <c r="E1263" s="32">
        <v>8103</v>
      </c>
      <c r="F1263" s="34" t="s">
        <v>18</v>
      </c>
      <c r="G1263" s="34" t="s">
        <v>32</v>
      </c>
      <c r="H1263" s="34">
        <v>40.036850000000001</v>
      </c>
      <c r="I1263" s="2">
        <v>-110.53713</v>
      </c>
      <c r="J1263" s="35">
        <v>8103</v>
      </c>
      <c r="K1263" s="34">
        <v>365</v>
      </c>
      <c r="L1263" s="34">
        <v>730</v>
      </c>
      <c r="M1263" s="34">
        <v>1095</v>
      </c>
      <c r="N1263" s="34">
        <v>1460</v>
      </c>
      <c r="O1263" s="34">
        <v>1825</v>
      </c>
      <c r="P1263" s="34">
        <v>2190</v>
      </c>
      <c r="Q1263" s="48">
        <v>2.3290384453705478E-4</v>
      </c>
      <c r="R1263" s="14">
        <v>7442.6313338564423</v>
      </c>
      <c r="S1263" s="14">
        <v>6836.0806086266484</v>
      </c>
      <c r="T1263" s="14">
        <v>6278.9618337076536</v>
      </c>
      <c r="U1263" s="14">
        <v>5767.24646274729</v>
      </c>
      <c r="V1263" s="14">
        <v>5297.2342630773428</v>
      </c>
      <c r="W1263" s="12">
        <v>4865.5265591950365</v>
      </c>
      <c r="X1263" s="88">
        <f t="shared" si="136"/>
        <v>11.948230032</v>
      </c>
      <c r="Y1263" s="88">
        <f t="shared" si="141"/>
        <v>10.974487377550014</v>
      </c>
      <c r="Z1263" s="88">
        <f t="shared" si="142"/>
        <v>10.080101644966772</v>
      </c>
      <c r="AA1263" s="88">
        <f t="shared" si="137"/>
        <v>9.258605498122618</v>
      </c>
      <c r="AB1263" s="88">
        <f t="shared" si="138"/>
        <v>8.5040586681652393</v>
      </c>
      <c r="AC1263" s="88">
        <f t="shared" si="139"/>
        <v>7.8110049992151174</v>
      </c>
      <c r="AD1263" s="88">
        <f t="shared" si="140"/>
        <v>7.1744329947016858</v>
      </c>
    </row>
    <row r="1264" spans="1:30" x14ac:dyDescent="0.25">
      <c r="A1264" s="30" t="s">
        <v>1446</v>
      </c>
      <c r="B1264" s="47">
        <v>40927</v>
      </c>
      <c r="C1264" s="35">
        <v>4301350701</v>
      </c>
      <c r="D1264" s="34">
        <v>344</v>
      </c>
      <c r="E1264" s="32">
        <v>8119</v>
      </c>
      <c r="F1264" s="34" t="s">
        <v>18</v>
      </c>
      <c r="G1264" s="34" t="s">
        <v>32</v>
      </c>
      <c r="H1264" s="34">
        <v>40.039720000000003</v>
      </c>
      <c r="I1264" s="2">
        <v>-110.1499</v>
      </c>
      <c r="J1264" s="35">
        <v>8119</v>
      </c>
      <c r="K1264" s="34">
        <v>365</v>
      </c>
      <c r="L1264" s="34">
        <v>730</v>
      </c>
      <c r="M1264" s="34">
        <v>1095</v>
      </c>
      <c r="N1264" s="34">
        <v>1460</v>
      </c>
      <c r="O1264" s="34">
        <v>1825</v>
      </c>
      <c r="P1264" s="34">
        <v>2190</v>
      </c>
      <c r="Q1264" s="48">
        <v>2.3290384453705478E-4</v>
      </c>
      <c r="R1264" s="14">
        <v>7457.3273848673898</v>
      </c>
      <c r="S1264" s="14">
        <v>6849.5789783339205</v>
      </c>
      <c r="T1264" s="14">
        <v>6291.3601293190723</v>
      </c>
      <c r="U1264" s="14">
        <v>5778.6343367944273</v>
      </c>
      <c r="V1264" s="14">
        <v>5307.6940616962793</v>
      </c>
      <c r="W1264" s="12">
        <v>4875.1339175742933</v>
      </c>
      <c r="X1264" s="88">
        <f t="shared" si="136"/>
        <v>11.971822736</v>
      </c>
      <c r="Y1264" s="88">
        <f t="shared" si="141"/>
        <v>10.996157351391901</v>
      </c>
      <c r="Z1264" s="88">
        <f t="shared" si="142"/>
        <v>10.100005585028413</v>
      </c>
      <c r="AA1264" s="88">
        <f t="shared" si="137"/>
        <v>9.2768873305266624</v>
      </c>
      <c r="AB1264" s="88">
        <f t="shared" si="138"/>
        <v>8.5208505895142022</v>
      </c>
      <c r="AC1264" s="88">
        <f t="shared" si="139"/>
        <v>7.8264284325098785</v>
      </c>
      <c r="AD1264" s="88">
        <f t="shared" si="140"/>
        <v>7.1885994673556688</v>
      </c>
    </row>
    <row r="1265" spans="1:30" x14ac:dyDescent="0.25">
      <c r="A1265" s="30" t="s">
        <v>1017</v>
      </c>
      <c r="B1265" s="47">
        <v>40393</v>
      </c>
      <c r="C1265" s="35">
        <v>4301333942</v>
      </c>
      <c r="D1265" s="34">
        <v>366</v>
      </c>
      <c r="E1265" s="32">
        <v>8152</v>
      </c>
      <c r="F1265" s="34" t="s">
        <v>18</v>
      </c>
      <c r="G1265" s="34" t="s">
        <v>32</v>
      </c>
      <c r="H1265" s="34">
        <v>40.021140000000003</v>
      </c>
      <c r="I1265" s="2">
        <v>-110.22331</v>
      </c>
      <c r="J1265" s="35">
        <v>8152</v>
      </c>
      <c r="K1265" s="34">
        <v>365</v>
      </c>
      <c r="L1265" s="34">
        <v>730</v>
      </c>
      <c r="M1265" s="34">
        <v>1095</v>
      </c>
      <c r="N1265" s="34">
        <v>1460</v>
      </c>
      <c r="O1265" s="34">
        <v>1825</v>
      </c>
      <c r="P1265" s="34">
        <v>2190</v>
      </c>
      <c r="Q1265" s="48">
        <v>2.3290384453705478E-4</v>
      </c>
      <c r="R1265" s="14">
        <v>7487.6379900774673</v>
      </c>
      <c r="S1265" s="14">
        <v>6877.4193658551694</v>
      </c>
      <c r="T1265" s="14">
        <v>6316.9316140176225</v>
      </c>
      <c r="U1265" s="14">
        <v>5802.1218270166491</v>
      </c>
      <c r="V1265" s="14">
        <v>5329.2673963478346</v>
      </c>
      <c r="W1265" s="12">
        <v>4894.9490942315115</v>
      </c>
      <c r="X1265" s="88">
        <f t="shared" si="136"/>
        <v>12.020482688</v>
      </c>
      <c r="Y1265" s="88">
        <f t="shared" si="141"/>
        <v>11.040851672440789</v>
      </c>
      <c r="Z1265" s="88">
        <f t="shared" si="142"/>
        <v>10.141057461405545</v>
      </c>
      <c r="AA1265" s="88">
        <f t="shared" si="137"/>
        <v>9.3145936098600011</v>
      </c>
      <c r="AB1265" s="88">
        <f t="shared" si="138"/>
        <v>8.5554839272964376</v>
      </c>
      <c r="AC1265" s="88">
        <f t="shared" si="139"/>
        <v>7.8582392636803213</v>
      </c>
      <c r="AD1265" s="88">
        <f t="shared" si="140"/>
        <v>7.2178178172045095</v>
      </c>
    </row>
    <row r="1266" spans="1:30" x14ac:dyDescent="0.25">
      <c r="A1266" s="30" t="s">
        <v>464</v>
      </c>
      <c r="B1266" s="47">
        <v>38950</v>
      </c>
      <c r="C1266" s="35">
        <v>4301332923</v>
      </c>
      <c r="D1266" s="34">
        <v>366</v>
      </c>
      <c r="E1266" s="32">
        <v>8163</v>
      </c>
      <c r="F1266" s="34" t="s">
        <v>18</v>
      </c>
      <c r="G1266" s="34" t="s">
        <v>32</v>
      </c>
      <c r="H1266" s="34">
        <v>40.273159999999898</v>
      </c>
      <c r="I1266" s="2">
        <v>-110.365399999999</v>
      </c>
      <c r="J1266" s="35">
        <v>8163</v>
      </c>
      <c r="K1266" s="34">
        <v>365</v>
      </c>
      <c r="L1266" s="34">
        <v>730</v>
      </c>
      <c r="M1266" s="34">
        <v>1095</v>
      </c>
      <c r="N1266" s="34">
        <v>1460</v>
      </c>
      <c r="O1266" s="34">
        <v>1825</v>
      </c>
      <c r="P1266" s="34">
        <v>2190</v>
      </c>
      <c r="Q1266" s="48">
        <v>2.3290384453705478E-4</v>
      </c>
      <c r="R1266" s="14">
        <v>7497.741525147494</v>
      </c>
      <c r="S1266" s="14">
        <v>6886.699495028919</v>
      </c>
      <c r="T1266" s="14">
        <v>6325.4554422504725</v>
      </c>
      <c r="U1266" s="14">
        <v>5809.9509904240558</v>
      </c>
      <c r="V1266" s="14">
        <v>5336.4585078983528</v>
      </c>
      <c r="W1266" s="12">
        <v>4901.5541531172512</v>
      </c>
      <c r="X1266" s="88">
        <f t="shared" si="136"/>
        <v>12.036702671999999</v>
      </c>
      <c r="Y1266" s="88">
        <f t="shared" si="141"/>
        <v>11.055749779457086</v>
      </c>
      <c r="Z1266" s="88">
        <f t="shared" si="142"/>
        <v>10.154741420197922</v>
      </c>
      <c r="AA1266" s="88">
        <f t="shared" si="137"/>
        <v>9.3271623696377812</v>
      </c>
      <c r="AB1266" s="88">
        <f t="shared" si="138"/>
        <v>8.5670283732238488</v>
      </c>
      <c r="AC1266" s="88">
        <f t="shared" si="139"/>
        <v>7.8688428740704683</v>
      </c>
      <c r="AD1266" s="88">
        <f t="shared" si="140"/>
        <v>7.2275572671541237</v>
      </c>
    </row>
    <row r="1267" spans="1:30" x14ac:dyDescent="0.25">
      <c r="A1267" s="30" t="s">
        <v>1133</v>
      </c>
      <c r="B1267" s="47">
        <v>40516</v>
      </c>
      <c r="C1267" s="35">
        <v>4304751120</v>
      </c>
      <c r="D1267" s="34">
        <v>365</v>
      </c>
      <c r="E1267" s="32">
        <v>8178</v>
      </c>
      <c r="F1267" s="34" t="s">
        <v>18</v>
      </c>
      <c r="G1267" s="34" t="s">
        <v>19</v>
      </c>
      <c r="H1267" s="34">
        <v>40.155140000000003</v>
      </c>
      <c r="I1267" s="2">
        <v>-109.86179</v>
      </c>
      <c r="J1267" s="35">
        <v>8178</v>
      </c>
      <c r="K1267" s="34">
        <v>365</v>
      </c>
      <c r="L1267" s="34">
        <v>730</v>
      </c>
      <c r="M1267" s="34">
        <v>1095</v>
      </c>
      <c r="N1267" s="34">
        <v>1460</v>
      </c>
      <c r="O1267" s="34">
        <v>1825</v>
      </c>
      <c r="P1267" s="34">
        <v>2190</v>
      </c>
      <c r="Q1267" s="48">
        <v>2.3290384453705478E-4</v>
      </c>
      <c r="R1267" s="14">
        <v>7511.5190729702563</v>
      </c>
      <c r="S1267" s="14">
        <v>6899.3542166294874</v>
      </c>
      <c r="T1267" s="14">
        <v>6337.0788443861766</v>
      </c>
      <c r="U1267" s="14">
        <v>5820.6271223432477</v>
      </c>
      <c r="V1267" s="14">
        <v>5346.264569103605</v>
      </c>
      <c r="W1267" s="12">
        <v>4910.5610515978042</v>
      </c>
      <c r="X1267" s="88">
        <f t="shared" si="136"/>
        <v>12.058820832</v>
      </c>
      <c r="Y1267" s="88">
        <f t="shared" si="141"/>
        <v>11.076065379933853</v>
      </c>
      <c r="Z1267" s="88">
        <f t="shared" si="142"/>
        <v>10.173401364005711</v>
      </c>
      <c r="AA1267" s="88">
        <f t="shared" si="137"/>
        <v>9.3443015875165703</v>
      </c>
      <c r="AB1267" s="88">
        <f t="shared" si="138"/>
        <v>8.5827707994885021</v>
      </c>
      <c r="AC1267" s="88">
        <f t="shared" si="139"/>
        <v>7.8833023427843054</v>
      </c>
      <c r="AD1267" s="88">
        <f t="shared" si="140"/>
        <v>7.2408383352672319</v>
      </c>
    </row>
    <row r="1268" spans="1:30" x14ac:dyDescent="0.25">
      <c r="A1268" s="30" t="s">
        <v>1459</v>
      </c>
      <c r="B1268" s="47">
        <v>40935</v>
      </c>
      <c r="C1268" s="35">
        <v>4301350723</v>
      </c>
      <c r="D1268" s="34">
        <v>326</v>
      </c>
      <c r="E1268" s="32">
        <v>8181</v>
      </c>
      <c r="F1268" s="34" t="s">
        <v>18</v>
      </c>
      <c r="G1268" s="34" t="s">
        <v>32</v>
      </c>
      <c r="H1268" s="34">
        <v>40.0472299999999</v>
      </c>
      <c r="I1268" s="2">
        <v>-110.168629999999</v>
      </c>
      <c r="J1268" s="35">
        <v>8181</v>
      </c>
      <c r="K1268" s="34">
        <v>365</v>
      </c>
      <c r="L1268" s="34">
        <v>730</v>
      </c>
      <c r="M1268" s="34">
        <v>1095</v>
      </c>
      <c r="N1268" s="34">
        <v>1460</v>
      </c>
      <c r="O1268" s="34">
        <v>1825</v>
      </c>
      <c r="P1268" s="34">
        <v>2190</v>
      </c>
      <c r="Q1268" s="48">
        <v>2.3290384453705478E-4</v>
      </c>
      <c r="R1268" s="14">
        <v>7514.2745825348093</v>
      </c>
      <c r="S1268" s="14">
        <v>6901.8851609496005</v>
      </c>
      <c r="T1268" s="14">
        <v>6339.4035248133177</v>
      </c>
      <c r="U1268" s="14">
        <v>5822.7623487270857</v>
      </c>
      <c r="V1268" s="14">
        <v>5348.2257813446558</v>
      </c>
      <c r="W1268" s="12">
        <v>4912.3624312939146</v>
      </c>
      <c r="X1268" s="88">
        <f t="shared" si="136"/>
        <v>12.063244464</v>
      </c>
      <c r="Y1268" s="88">
        <f t="shared" si="141"/>
        <v>11.080128500029208</v>
      </c>
      <c r="Z1268" s="88">
        <f t="shared" si="142"/>
        <v>10.177133352767267</v>
      </c>
      <c r="AA1268" s="88">
        <f t="shared" si="137"/>
        <v>9.3477294310923291</v>
      </c>
      <c r="AB1268" s="88">
        <f t="shared" si="138"/>
        <v>8.585919284741431</v>
      </c>
      <c r="AC1268" s="88">
        <f t="shared" si="139"/>
        <v>7.8861942365270741</v>
      </c>
      <c r="AD1268" s="88">
        <f t="shared" si="140"/>
        <v>7.2434945488898537</v>
      </c>
    </row>
    <row r="1269" spans="1:30" x14ac:dyDescent="0.25">
      <c r="A1269" s="30" t="s">
        <v>63</v>
      </c>
      <c r="B1269" s="47">
        <v>26632</v>
      </c>
      <c r="C1269" s="35">
        <v>4301330109</v>
      </c>
      <c r="D1269" s="34">
        <v>298</v>
      </c>
      <c r="E1269" s="32">
        <v>8188</v>
      </c>
      <c r="F1269" s="34" t="s">
        <v>18</v>
      </c>
      <c r="G1269" s="34" t="s">
        <v>32</v>
      </c>
      <c r="H1269" s="34">
        <v>40.341560000000001</v>
      </c>
      <c r="I1269" s="2">
        <v>-110.24155</v>
      </c>
      <c r="J1269" s="35">
        <v>8188</v>
      </c>
      <c r="K1269" s="34">
        <v>365</v>
      </c>
      <c r="L1269" s="34">
        <v>730</v>
      </c>
      <c r="M1269" s="34">
        <v>1095</v>
      </c>
      <c r="N1269" s="34">
        <v>1460</v>
      </c>
      <c r="O1269" s="34">
        <v>1825</v>
      </c>
      <c r="P1269" s="34">
        <v>2190</v>
      </c>
      <c r="Q1269" s="48">
        <v>2.3290384453705478E-4</v>
      </c>
      <c r="R1269" s="14">
        <v>7520.7041048520987</v>
      </c>
      <c r="S1269" s="14">
        <v>6907.7906976965323</v>
      </c>
      <c r="T1269" s="14">
        <v>6344.8277791433129</v>
      </c>
      <c r="U1269" s="14">
        <v>5827.744543622709</v>
      </c>
      <c r="V1269" s="14">
        <v>5352.8019432404399</v>
      </c>
      <c r="W1269" s="12">
        <v>4916.5656505848401</v>
      </c>
      <c r="X1269" s="88">
        <f t="shared" si="136"/>
        <v>12.073566271999999</v>
      </c>
      <c r="Y1269" s="88">
        <f t="shared" si="141"/>
        <v>11.089609113585032</v>
      </c>
      <c r="Z1269" s="88">
        <f t="shared" si="142"/>
        <v>10.185841326544235</v>
      </c>
      <c r="AA1269" s="88">
        <f t="shared" si="137"/>
        <v>9.3557277327690969</v>
      </c>
      <c r="AB1269" s="88">
        <f t="shared" si="138"/>
        <v>8.5932657503316037</v>
      </c>
      <c r="AC1269" s="88">
        <f t="shared" si="139"/>
        <v>7.892941988593531</v>
      </c>
      <c r="AD1269" s="88">
        <f t="shared" si="140"/>
        <v>7.2496923806759721</v>
      </c>
    </row>
    <row r="1270" spans="1:30" x14ac:dyDescent="0.25">
      <c r="A1270" s="30" t="s">
        <v>1447</v>
      </c>
      <c r="B1270" s="47">
        <v>40927</v>
      </c>
      <c r="C1270" s="35">
        <v>4301350776</v>
      </c>
      <c r="D1270" s="34">
        <v>350</v>
      </c>
      <c r="E1270" s="32">
        <v>8218</v>
      </c>
      <c r="F1270" s="34" t="s">
        <v>18</v>
      </c>
      <c r="G1270" s="34" t="s">
        <v>32</v>
      </c>
      <c r="H1270" s="34">
        <v>40.042749999999899</v>
      </c>
      <c r="I1270" s="2">
        <v>-110.53530000000001</v>
      </c>
      <c r="J1270" s="35">
        <v>8218</v>
      </c>
      <c r="K1270" s="34">
        <v>365</v>
      </c>
      <c r="L1270" s="34">
        <v>730</v>
      </c>
      <c r="M1270" s="34">
        <v>1095</v>
      </c>
      <c r="N1270" s="34">
        <v>1460</v>
      </c>
      <c r="O1270" s="34">
        <v>1825</v>
      </c>
      <c r="P1270" s="34">
        <v>2190</v>
      </c>
      <c r="Q1270" s="48">
        <v>2.3290384453705478E-4</v>
      </c>
      <c r="R1270" s="14">
        <v>7548.2592004976241</v>
      </c>
      <c r="S1270" s="14">
        <v>6933.1001408976672</v>
      </c>
      <c r="T1270" s="14">
        <v>6368.0745834147228</v>
      </c>
      <c r="U1270" s="14">
        <v>5849.0968074610919</v>
      </c>
      <c r="V1270" s="14">
        <v>5372.4140656509444</v>
      </c>
      <c r="W1270" s="12">
        <v>4934.579447545947</v>
      </c>
      <c r="X1270" s="88">
        <f t="shared" si="136"/>
        <v>12.117802592</v>
      </c>
      <c r="Y1270" s="88">
        <f t="shared" si="141"/>
        <v>11.130240314538568</v>
      </c>
      <c r="Z1270" s="88">
        <f t="shared" si="142"/>
        <v>10.223161214159809</v>
      </c>
      <c r="AA1270" s="88">
        <f t="shared" si="137"/>
        <v>9.3900061685266785</v>
      </c>
      <c r="AB1270" s="88">
        <f t="shared" si="138"/>
        <v>8.6247506028609084</v>
      </c>
      <c r="AC1270" s="88">
        <f t="shared" si="139"/>
        <v>7.9218609260212061</v>
      </c>
      <c r="AD1270" s="88">
        <f t="shared" si="140"/>
        <v>7.2762545169021902</v>
      </c>
    </row>
    <row r="1271" spans="1:30" x14ac:dyDescent="0.25">
      <c r="A1271" s="30" t="s">
        <v>1397</v>
      </c>
      <c r="B1271" s="47">
        <v>40865</v>
      </c>
      <c r="C1271" s="35">
        <v>4301350903</v>
      </c>
      <c r="D1271" s="34">
        <v>364</v>
      </c>
      <c r="E1271" s="32">
        <v>8224</v>
      </c>
      <c r="F1271" s="34" t="s">
        <v>18</v>
      </c>
      <c r="G1271" s="34" t="s">
        <v>32</v>
      </c>
      <c r="H1271" s="34">
        <v>40.133159999999897</v>
      </c>
      <c r="I1271" s="2">
        <v>-110.04600000000001</v>
      </c>
      <c r="J1271" s="35">
        <v>8224</v>
      </c>
      <c r="K1271" s="34">
        <v>365</v>
      </c>
      <c r="L1271" s="34">
        <v>730</v>
      </c>
      <c r="M1271" s="34">
        <v>1095</v>
      </c>
      <c r="N1271" s="34">
        <v>1460</v>
      </c>
      <c r="O1271" s="34">
        <v>1825</v>
      </c>
      <c r="P1271" s="34">
        <v>2190</v>
      </c>
      <c r="Q1271" s="48">
        <v>2.3290384453705478E-4</v>
      </c>
      <c r="R1271" s="14">
        <v>7553.7702196267292</v>
      </c>
      <c r="S1271" s="14">
        <v>6938.1620295378943</v>
      </c>
      <c r="T1271" s="14">
        <v>6372.7239442690043</v>
      </c>
      <c r="U1271" s="14">
        <v>5853.3672602287688</v>
      </c>
      <c r="V1271" s="14">
        <v>5376.336490133046</v>
      </c>
      <c r="W1271" s="12">
        <v>4938.1822069381687</v>
      </c>
      <c r="X1271" s="88">
        <f t="shared" si="136"/>
        <v>12.126649856</v>
      </c>
      <c r="Y1271" s="88">
        <f t="shared" si="141"/>
        <v>11.138366554729275</v>
      </c>
      <c r="Z1271" s="88">
        <f t="shared" si="142"/>
        <v>10.230625191682924</v>
      </c>
      <c r="AA1271" s="88">
        <f t="shared" si="137"/>
        <v>9.3968618556781944</v>
      </c>
      <c r="AB1271" s="88">
        <f t="shared" si="138"/>
        <v>8.6310475733667698</v>
      </c>
      <c r="AC1271" s="88">
        <f t="shared" si="139"/>
        <v>7.9276447135067416</v>
      </c>
      <c r="AD1271" s="88">
        <f t="shared" si="140"/>
        <v>7.2815669441474347</v>
      </c>
    </row>
    <row r="1272" spans="1:30" x14ac:dyDescent="0.25">
      <c r="A1272" s="30" t="s">
        <v>815</v>
      </c>
      <c r="B1272" s="47">
        <v>40016</v>
      </c>
      <c r="C1272" s="35">
        <v>4301333810</v>
      </c>
      <c r="D1272" s="34">
        <v>354</v>
      </c>
      <c r="E1272" s="32">
        <v>8250</v>
      </c>
      <c r="F1272" s="34" t="s">
        <v>18</v>
      </c>
      <c r="G1272" s="34" t="s">
        <v>32</v>
      </c>
      <c r="H1272" s="34">
        <v>40.0611999999999</v>
      </c>
      <c r="I1272" s="2">
        <v>-110.116829999999</v>
      </c>
      <c r="J1272" s="35">
        <v>8250</v>
      </c>
      <c r="K1272" s="34">
        <v>365</v>
      </c>
      <c r="L1272" s="34">
        <v>730</v>
      </c>
      <c r="M1272" s="34">
        <v>1095</v>
      </c>
      <c r="N1272" s="34">
        <v>1460</v>
      </c>
      <c r="O1272" s="34">
        <v>1825</v>
      </c>
      <c r="P1272" s="34">
        <v>2190</v>
      </c>
      <c r="Q1272" s="48">
        <v>2.3290384453705478E-4</v>
      </c>
      <c r="R1272" s="14">
        <v>7577.6513025195181</v>
      </c>
      <c r="S1272" s="14">
        <v>6960.0968803122114</v>
      </c>
      <c r="T1272" s="14">
        <v>6392.8711746375593</v>
      </c>
      <c r="U1272" s="14">
        <v>5871.8725555553674</v>
      </c>
      <c r="V1272" s="14">
        <v>5393.3336628888164</v>
      </c>
      <c r="W1272" s="12">
        <v>4953.7941643044614</v>
      </c>
      <c r="X1272" s="88">
        <f t="shared" si="136"/>
        <v>12.164987999999999</v>
      </c>
      <c r="Y1272" s="88">
        <f t="shared" si="141"/>
        <v>11.173580262222339</v>
      </c>
      <c r="Z1272" s="88">
        <f t="shared" si="142"/>
        <v>10.26296909428309</v>
      </c>
      <c r="AA1272" s="88">
        <f t="shared" si="137"/>
        <v>9.4265698333347654</v>
      </c>
      <c r="AB1272" s="88">
        <f t="shared" si="138"/>
        <v>8.6583344455588325</v>
      </c>
      <c r="AC1272" s="88">
        <f t="shared" si="139"/>
        <v>7.9527077926107266</v>
      </c>
      <c r="AD1272" s="88">
        <f t="shared" si="140"/>
        <v>7.3045874622101579</v>
      </c>
    </row>
    <row r="1273" spans="1:30" x14ac:dyDescent="0.25">
      <c r="A1273" s="30" t="s">
        <v>1062</v>
      </c>
      <c r="B1273" s="47">
        <v>40445</v>
      </c>
      <c r="C1273" s="35">
        <v>4301333470</v>
      </c>
      <c r="D1273" s="34">
        <v>341</v>
      </c>
      <c r="E1273" s="32">
        <v>8261</v>
      </c>
      <c r="F1273" s="34" t="s">
        <v>18</v>
      </c>
      <c r="G1273" s="34" t="s">
        <v>32</v>
      </c>
      <c r="H1273" s="34">
        <v>40.007100000000001</v>
      </c>
      <c r="I1273" s="2">
        <v>-110.16387</v>
      </c>
      <c r="J1273" s="35">
        <v>8261</v>
      </c>
      <c r="K1273" s="34">
        <v>365</v>
      </c>
      <c r="L1273" s="34">
        <v>730</v>
      </c>
      <c r="M1273" s="34">
        <v>1095</v>
      </c>
      <c r="N1273" s="34">
        <v>1460</v>
      </c>
      <c r="O1273" s="34">
        <v>1825</v>
      </c>
      <c r="P1273" s="34">
        <v>2190</v>
      </c>
      <c r="Q1273" s="48">
        <v>2.3290384453705478E-4</v>
      </c>
      <c r="R1273" s="14">
        <v>7587.754837589544</v>
      </c>
      <c r="S1273" s="14">
        <v>6969.377009485961</v>
      </c>
      <c r="T1273" s="14">
        <v>6401.3950028704094</v>
      </c>
      <c r="U1273" s="14">
        <v>5879.701718962775</v>
      </c>
      <c r="V1273" s="14">
        <v>5400.5247744393346</v>
      </c>
      <c r="W1273" s="12">
        <v>4960.3992231902012</v>
      </c>
      <c r="X1273" s="88">
        <f t="shared" si="136"/>
        <v>12.181207984</v>
      </c>
      <c r="Y1273" s="88">
        <f t="shared" si="141"/>
        <v>11.188478369238636</v>
      </c>
      <c r="Z1273" s="88">
        <f t="shared" si="142"/>
        <v>10.276653053075467</v>
      </c>
      <c r="AA1273" s="88">
        <f t="shared" si="137"/>
        <v>9.4391385931125438</v>
      </c>
      <c r="AB1273" s="88">
        <f t="shared" si="138"/>
        <v>8.6698788914862455</v>
      </c>
      <c r="AC1273" s="88">
        <f t="shared" si="139"/>
        <v>7.9633114030008736</v>
      </c>
      <c r="AD1273" s="88">
        <f t="shared" si="140"/>
        <v>7.314326912159772</v>
      </c>
    </row>
    <row r="1274" spans="1:30" x14ac:dyDescent="0.25">
      <c r="A1274" s="30" t="s">
        <v>1409</v>
      </c>
      <c r="B1274" s="47">
        <v>40883</v>
      </c>
      <c r="C1274" s="35">
        <v>4304751583</v>
      </c>
      <c r="D1274" s="34">
        <v>364</v>
      </c>
      <c r="E1274" s="32">
        <v>8265</v>
      </c>
      <c r="F1274" s="34" t="s">
        <v>18</v>
      </c>
      <c r="G1274" s="34" t="s">
        <v>19</v>
      </c>
      <c r="H1274" s="34">
        <v>40.187750000000001</v>
      </c>
      <c r="I1274" s="2">
        <v>-109.823899999999</v>
      </c>
      <c r="J1274" s="35">
        <v>8265</v>
      </c>
      <c r="K1274" s="34">
        <v>365</v>
      </c>
      <c r="L1274" s="34">
        <v>730</v>
      </c>
      <c r="M1274" s="34">
        <v>1095</v>
      </c>
      <c r="N1274" s="34">
        <v>1460</v>
      </c>
      <c r="O1274" s="34">
        <v>1825</v>
      </c>
      <c r="P1274" s="34">
        <v>2190</v>
      </c>
      <c r="Q1274" s="48">
        <v>2.3290384453705478E-4</v>
      </c>
      <c r="R1274" s="14">
        <v>7591.4288503422804</v>
      </c>
      <c r="S1274" s="14">
        <v>6972.7516019127797</v>
      </c>
      <c r="T1274" s="14">
        <v>6404.4945767732634</v>
      </c>
      <c r="U1274" s="14">
        <v>5882.5486874745593</v>
      </c>
      <c r="V1274" s="14">
        <v>5403.1397240940687</v>
      </c>
      <c r="W1274" s="12">
        <v>4962.8010627850153</v>
      </c>
      <c r="X1274" s="88">
        <f t="shared" si="136"/>
        <v>12.187106159999999</v>
      </c>
      <c r="Y1274" s="88">
        <f t="shared" si="141"/>
        <v>11.193895862699106</v>
      </c>
      <c r="Z1274" s="88">
        <f t="shared" si="142"/>
        <v>10.281629038090877</v>
      </c>
      <c r="AA1274" s="88">
        <f t="shared" si="137"/>
        <v>9.4437090512135544</v>
      </c>
      <c r="AB1274" s="88">
        <f t="shared" si="138"/>
        <v>8.6740768718234857</v>
      </c>
      <c r="AC1274" s="88">
        <f t="shared" si="139"/>
        <v>7.9671672613245645</v>
      </c>
      <c r="AD1274" s="88">
        <f t="shared" si="140"/>
        <v>7.3178685303232678</v>
      </c>
    </row>
    <row r="1275" spans="1:30" x14ac:dyDescent="0.25">
      <c r="A1275" s="30" t="s">
        <v>1662</v>
      </c>
      <c r="B1275" s="47">
        <v>41218</v>
      </c>
      <c r="C1275" s="35">
        <v>4304752132</v>
      </c>
      <c r="D1275" s="34">
        <v>61</v>
      </c>
      <c r="E1275" s="32">
        <v>8284</v>
      </c>
      <c r="F1275" s="34" t="s">
        <v>18</v>
      </c>
      <c r="G1275" s="34" t="s">
        <v>19</v>
      </c>
      <c r="H1275" s="34">
        <v>40.194870000000002</v>
      </c>
      <c r="I1275" s="2">
        <v>-109.88096</v>
      </c>
      <c r="J1275" s="35">
        <v>8284</v>
      </c>
      <c r="K1275" s="34">
        <v>365</v>
      </c>
      <c r="L1275" s="34">
        <v>730</v>
      </c>
      <c r="M1275" s="34">
        <v>1095</v>
      </c>
      <c r="N1275" s="34">
        <v>1460</v>
      </c>
      <c r="O1275" s="34">
        <v>1825</v>
      </c>
      <c r="P1275" s="34">
        <v>2190</v>
      </c>
      <c r="Q1275" s="48">
        <v>2.3290384453705478E-4</v>
      </c>
      <c r="R1275" s="14">
        <v>7608.88041091778</v>
      </c>
      <c r="S1275" s="14">
        <v>6988.780915940165</v>
      </c>
      <c r="T1275" s="14">
        <v>6419.2175528118232</v>
      </c>
      <c r="U1275" s="14">
        <v>5896.0717879055346</v>
      </c>
      <c r="V1275" s="14">
        <v>5415.5607349540551</v>
      </c>
      <c r="W1275" s="12">
        <v>4974.2098008603825</v>
      </c>
      <c r="X1275" s="88">
        <f t="shared" si="136"/>
        <v>12.215122495999999</v>
      </c>
      <c r="Y1275" s="88">
        <f t="shared" si="141"/>
        <v>11.219628956636347</v>
      </c>
      <c r="Z1275" s="88">
        <f t="shared" si="142"/>
        <v>10.305264966914073</v>
      </c>
      <c r="AA1275" s="88">
        <f t="shared" si="137"/>
        <v>9.4654187271933559</v>
      </c>
      <c r="AB1275" s="88">
        <f t="shared" si="138"/>
        <v>8.6940172784253775</v>
      </c>
      <c r="AC1275" s="88">
        <f t="shared" si="139"/>
        <v>7.9854825883620917</v>
      </c>
      <c r="AD1275" s="88">
        <f t="shared" si="140"/>
        <v>7.3346912165998717</v>
      </c>
    </row>
    <row r="1276" spans="1:30" x14ac:dyDescent="0.25">
      <c r="A1276" s="30" t="s">
        <v>205</v>
      </c>
      <c r="B1276" s="47">
        <v>31948</v>
      </c>
      <c r="C1276" s="35">
        <v>4301330011</v>
      </c>
      <c r="D1276" s="34">
        <v>366</v>
      </c>
      <c r="E1276" s="32">
        <v>8307</v>
      </c>
      <c r="F1276" s="34" t="s">
        <v>18</v>
      </c>
      <c r="G1276" s="34" t="s">
        <v>32</v>
      </c>
      <c r="H1276" s="34">
        <v>40.42109</v>
      </c>
      <c r="I1276" s="2">
        <v>-110.10944000000001</v>
      </c>
      <c r="J1276" s="35">
        <v>8307</v>
      </c>
      <c r="K1276" s="34">
        <v>365</v>
      </c>
      <c r="L1276" s="34">
        <v>730</v>
      </c>
      <c r="M1276" s="34">
        <v>1095</v>
      </c>
      <c r="N1276" s="34">
        <v>1460</v>
      </c>
      <c r="O1276" s="34">
        <v>1825</v>
      </c>
      <c r="P1276" s="34">
        <v>2190</v>
      </c>
      <c r="Q1276" s="48">
        <v>2.3290384453705478E-4</v>
      </c>
      <c r="R1276" s="14">
        <v>7630.0059842460159</v>
      </c>
      <c r="S1276" s="14">
        <v>7008.1848223943689</v>
      </c>
      <c r="T1276" s="14">
        <v>6437.0401027532371</v>
      </c>
      <c r="U1276" s="14">
        <v>5912.4418568482952</v>
      </c>
      <c r="V1276" s="14">
        <v>5430.5966954687756</v>
      </c>
      <c r="W1276" s="12">
        <v>4988.0203785305648</v>
      </c>
      <c r="X1276" s="88">
        <f t="shared" si="136"/>
        <v>12.249037008</v>
      </c>
      <c r="Y1276" s="88">
        <f t="shared" si="141"/>
        <v>11.250779544034057</v>
      </c>
      <c r="Z1276" s="88">
        <f t="shared" si="142"/>
        <v>10.333876880752682</v>
      </c>
      <c r="AA1276" s="88">
        <f t="shared" si="137"/>
        <v>9.491698861274168</v>
      </c>
      <c r="AB1276" s="88">
        <f t="shared" si="138"/>
        <v>8.7181556653645114</v>
      </c>
      <c r="AC1276" s="88">
        <f t="shared" si="139"/>
        <v>8.0076537737233107</v>
      </c>
      <c r="AD1276" s="88">
        <f t="shared" si="140"/>
        <v>7.3550555210399731</v>
      </c>
    </row>
    <row r="1277" spans="1:30" x14ac:dyDescent="0.25">
      <c r="A1277" s="30" t="s">
        <v>1484</v>
      </c>
      <c r="B1277" s="47">
        <v>40969</v>
      </c>
      <c r="C1277" s="35">
        <v>4304751895</v>
      </c>
      <c r="D1277" s="34">
        <v>257</v>
      </c>
      <c r="E1277" s="32">
        <v>8356</v>
      </c>
      <c r="F1277" s="34" t="s">
        <v>18</v>
      </c>
      <c r="G1277" s="34" t="s">
        <v>19</v>
      </c>
      <c r="H1277" s="34">
        <v>40.184089999999898</v>
      </c>
      <c r="I1277" s="2">
        <v>-109.83826000000001</v>
      </c>
      <c r="J1277" s="35">
        <v>8356</v>
      </c>
      <c r="K1277" s="34">
        <v>365</v>
      </c>
      <c r="L1277" s="34">
        <v>730</v>
      </c>
      <c r="M1277" s="34">
        <v>1095</v>
      </c>
      <c r="N1277" s="34">
        <v>1460</v>
      </c>
      <c r="O1277" s="34">
        <v>1825</v>
      </c>
      <c r="P1277" s="34">
        <v>2190</v>
      </c>
      <c r="Q1277" s="48">
        <v>2.3290384453705478E-4</v>
      </c>
      <c r="R1277" s="14">
        <v>7675.0126404670409</v>
      </c>
      <c r="S1277" s="14">
        <v>7049.5235796228899</v>
      </c>
      <c r="T1277" s="14">
        <v>6475.0098830632051</v>
      </c>
      <c r="U1277" s="14">
        <v>5947.3172211176543</v>
      </c>
      <c r="V1277" s="14">
        <v>5462.6298287392665</v>
      </c>
      <c r="W1277" s="12">
        <v>5017.4429135670398</v>
      </c>
      <c r="X1277" s="88">
        <f t="shared" si="136"/>
        <v>12.321289664</v>
      </c>
      <c r="Y1277" s="88">
        <f t="shared" si="141"/>
        <v>11.317143838924832</v>
      </c>
      <c r="Z1277" s="88">
        <f t="shared" si="142"/>
        <v>10.394832697191454</v>
      </c>
      <c r="AA1277" s="88">
        <f t="shared" si="137"/>
        <v>9.547686973011551</v>
      </c>
      <c r="AB1277" s="88">
        <f t="shared" si="138"/>
        <v>8.7695809244957097</v>
      </c>
      <c r="AC1277" s="88">
        <f t="shared" si="139"/>
        <v>8.054888038188512</v>
      </c>
      <c r="AD1277" s="88">
        <f t="shared" si="140"/>
        <v>7.3984403435427968</v>
      </c>
    </row>
    <row r="1278" spans="1:30" x14ac:dyDescent="0.25">
      <c r="A1278" s="30" t="s">
        <v>1204</v>
      </c>
      <c r="B1278" s="47">
        <v>40592</v>
      </c>
      <c r="C1278" s="35">
        <v>4304751129</v>
      </c>
      <c r="D1278" s="34">
        <v>348</v>
      </c>
      <c r="E1278" s="32">
        <v>8371</v>
      </c>
      <c r="F1278" s="34" t="s">
        <v>18</v>
      </c>
      <c r="G1278" s="34" t="s">
        <v>19</v>
      </c>
      <c r="H1278" s="34">
        <v>40.117240000000002</v>
      </c>
      <c r="I1278" s="2">
        <v>-109.80788</v>
      </c>
      <c r="J1278" s="35">
        <v>8371</v>
      </c>
      <c r="K1278" s="34">
        <v>365</v>
      </c>
      <c r="L1278" s="34">
        <v>730</v>
      </c>
      <c r="M1278" s="34">
        <v>1095</v>
      </c>
      <c r="N1278" s="34">
        <v>1460</v>
      </c>
      <c r="O1278" s="34">
        <v>1825</v>
      </c>
      <c r="P1278" s="34">
        <v>2190</v>
      </c>
      <c r="Q1278" s="48">
        <v>2.3290384453705478E-4</v>
      </c>
      <c r="R1278" s="14">
        <v>7688.7901882898041</v>
      </c>
      <c r="S1278" s="14">
        <v>7062.1783012234573</v>
      </c>
      <c r="T1278" s="14">
        <v>6486.63328519891</v>
      </c>
      <c r="U1278" s="14">
        <v>5957.9933530368462</v>
      </c>
      <c r="V1278" s="14">
        <v>5472.4358899445197</v>
      </c>
      <c r="W1278" s="12">
        <v>5026.4498120475937</v>
      </c>
      <c r="X1278" s="88">
        <f t="shared" si="136"/>
        <v>12.343407824</v>
      </c>
      <c r="Y1278" s="88">
        <f t="shared" si="141"/>
        <v>11.3374594394016</v>
      </c>
      <c r="Z1278" s="88">
        <f t="shared" si="142"/>
        <v>10.413492640999241</v>
      </c>
      <c r="AA1278" s="88">
        <f t="shared" si="137"/>
        <v>9.5648261908903418</v>
      </c>
      <c r="AB1278" s="88">
        <f t="shared" si="138"/>
        <v>8.785323350760363</v>
      </c>
      <c r="AC1278" s="88">
        <f t="shared" si="139"/>
        <v>8.0693475069023517</v>
      </c>
      <c r="AD1278" s="88">
        <f t="shared" si="140"/>
        <v>7.4117214116559067</v>
      </c>
    </row>
    <row r="1279" spans="1:30" x14ac:dyDescent="0.25">
      <c r="A1279" s="30" t="s">
        <v>1501</v>
      </c>
      <c r="B1279" s="47">
        <v>40998</v>
      </c>
      <c r="C1279" s="35">
        <v>4301350796</v>
      </c>
      <c r="D1279" s="34">
        <v>277</v>
      </c>
      <c r="E1279" s="32">
        <v>8411</v>
      </c>
      <c r="F1279" s="34" t="s">
        <v>18</v>
      </c>
      <c r="G1279" s="34" t="s">
        <v>32</v>
      </c>
      <c r="H1279" s="34">
        <v>40.050739999999898</v>
      </c>
      <c r="I1279" s="2">
        <v>-110.075</v>
      </c>
      <c r="J1279" s="35">
        <v>8411</v>
      </c>
      <c r="K1279" s="34">
        <v>365</v>
      </c>
      <c r="L1279" s="34">
        <v>730</v>
      </c>
      <c r="M1279" s="34">
        <v>1095</v>
      </c>
      <c r="N1279" s="34">
        <v>1460</v>
      </c>
      <c r="O1279" s="34">
        <v>1825</v>
      </c>
      <c r="P1279" s="34">
        <v>2190</v>
      </c>
      <c r="Q1279" s="48">
        <v>2.3290384453705478E-4</v>
      </c>
      <c r="R1279" s="14">
        <v>7725.530315817171</v>
      </c>
      <c r="S1279" s="14">
        <v>7095.924225491638</v>
      </c>
      <c r="T1279" s="14">
        <v>6517.6290242274554</v>
      </c>
      <c r="U1279" s="14">
        <v>5986.4630381546904</v>
      </c>
      <c r="V1279" s="14">
        <v>5498.585386491859</v>
      </c>
      <c r="W1279" s="12">
        <v>5050.4682079957365</v>
      </c>
      <c r="X1279" s="88">
        <f t="shared" si="136"/>
        <v>12.402389584</v>
      </c>
      <c r="Y1279" s="88">
        <f t="shared" si="141"/>
        <v>11.391634374006314</v>
      </c>
      <c r="Z1279" s="88">
        <f t="shared" si="142"/>
        <v>10.463252491153341</v>
      </c>
      <c r="AA1279" s="88">
        <f t="shared" si="137"/>
        <v>9.6105307719004482</v>
      </c>
      <c r="AB1279" s="88">
        <f t="shared" si="138"/>
        <v>8.8273031541327693</v>
      </c>
      <c r="AC1279" s="88">
        <f t="shared" si="139"/>
        <v>8.1079060901392523</v>
      </c>
      <c r="AD1279" s="88">
        <f t="shared" si="140"/>
        <v>7.447137593290865</v>
      </c>
    </row>
    <row r="1280" spans="1:30" x14ac:dyDescent="0.25">
      <c r="A1280" s="30" t="s">
        <v>1418</v>
      </c>
      <c r="B1280" s="47">
        <v>40890</v>
      </c>
      <c r="C1280" s="35">
        <v>4301350750</v>
      </c>
      <c r="D1280" s="34">
        <v>365</v>
      </c>
      <c r="E1280" s="32">
        <v>8459</v>
      </c>
      <c r="F1280" s="34" t="s">
        <v>18</v>
      </c>
      <c r="G1280" s="34" t="s">
        <v>32</v>
      </c>
      <c r="H1280" s="34">
        <v>40.065130000000003</v>
      </c>
      <c r="I1280" s="2">
        <v>-110.11691</v>
      </c>
      <c r="J1280" s="35">
        <v>8459</v>
      </c>
      <c r="K1280" s="34">
        <v>365</v>
      </c>
      <c r="L1280" s="34">
        <v>730</v>
      </c>
      <c r="M1280" s="34">
        <v>1095</v>
      </c>
      <c r="N1280" s="34">
        <v>1460</v>
      </c>
      <c r="O1280" s="34">
        <v>1825</v>
      </c>
      <c r="P1280" s="34">
        <v>2190</v>
      </c>
      <c r="Q1280" s="48">
        <v>2.3290384453705478E-4</v>
      </c>
      <c r="R1280" s="14">
        <v>7769.6184688500125</v>
      </c>
      <c r="S1280" s="14">
        <v>7136.4193346134543</v>
      </c>
      <c r="T1280" s="14">
        <v>6554.8239110617105</v>
      </c>
      <c r="U1280" s="14">
        <v>6020.6266602961032</v>
      </c>
      <c r="V1280" s="14">
        <v>5529.9647823486666</v>
      </c>
      <c r="W1280" s="12">
        <v>5079.2902831335077</v>
      </c>
      <c r="X1280" s="88">
        <f t="shared" si="136"/>
        <v>12.473167695999999</v>
      </c>
      <c r="Y1280" s="88">
        <f t="shared" si="141"/>
        <v>11.456644295531973</v>
      </c>
      <c r="Z1280" s="88">
        <f t="shared" si="142"/>
        <v>10.522964311338262</v>
      </c>
      <c r="AA1280" s="88">
        <f t="shared" si="137"/>
        <v>9.6653762691125777</v>
      </c>
      <c r="AB1280" s="88">
        <f t="shared" si="138"/>
        <v>8.8776789181796563</v>
      </c>
      <c r="AC1280" s="88">
        <f t="shared" si="139"/>
        <v>8.1541763900235313</v>
      </c>
      <c r="AD1280" s="88">
        <f t="shared" si="140"/>
        <v>7.4896370112528148</v>
      </c>
    </row>
    <row r="1281" spans="1:30" x14ac:dyDescent="0.25">
      <c r="A1281" s="30" t="s">
        <v>1321</v>
      </c>
      <c r="B1281" s="47">
        <v>40744</v>
      </c>
      <c r="C1281" s="35">
        <v>4304751417</v>
      </c>
      <c r="D1281" s="34">
        <v>359</v>
      </c>
      <c r="E1281" s="32">
        <v>8479</v>
      </c>
      <c r="F1281" s="34" t="s">
        <v>18</v>
      </c>
      <c r="G1281" s="34" t="s">
        <v>19</v>
      </c>
      <c r="H1281" s="34">
        <v>40.128970000000002</v>
      </c>
      <c r="I1281" s="2">
        <v>-109.94224</v>
      </c>
      <c r="J1281" s="35">
        <v>8479</v>
      </c>
      <c r="K1281" s="34">
        <v>365</v>
      </c>
      <c r="L1281" s="34">
        <v>730</v>
      </c>
      <c r="M1281" s="34">
        <v>1095</v>
      </c>
      <c r="N1281" s="34">
        <v>1460</v>
      </c>
      <c r="O1281" s="34">
        <v>1825</v>
      </c>
      <c r="P1281" s="34">
        <v>2190</v>
      </c>
      <c r="Q1281" s="48">
        <v>2.3290384453705478E-4</v>
      </c>
      <c r="R1281" s="14">
        <v>7787.9885326136955</v>
      </c>
      <c r="S1281" s="14">
        <v>7153.2922967475442</v>
      </c>
      <c r="T1281" s="14">
        <v>6570.3217805759832</v>
      </c>
      <c r="U1281" s="14">
        <v>6034.8615028550257</v>
      </c>
      <c r="V1281" s="14">
        <v>5543.0395306223363</v>
      </c>
      <c r="W1281" s="12">
        <v>5091.2994811075796</v>
      </c>
      <c r="X1281" s="88">
        <f t="shared" si="136"/>
        <v>12.502658576</v>
      </c>
      <c r="Y1281" s="88">
        <f t="shared" si="141"/>
        <v>11.483731762834328</v>
      </c>
      <c r="Z1281" s="88">
        <f t="shared" si="142"/>
        <v>10.54784423641531</v>
      </c>
      <c r="AA1281" s="88">
        <f t="shared" si="137"/>
        <v>9.6882285596176327</v>
      </c>
      <c r="AB1281" s="88">
        <f t="shared" si="138"/>
        <v>8.8986688198658612</v>
      </c>
      <c r="AC1281" s="88">
        <f t="shared" si="139"/>
        <v>8.1734556816419826</v>
      </c>
      <c r="AD1281" s="88">
        <f t="shared" si="140"/>
        <v>7.5073451020702944</v>
      </c>
    </row>
    <row r="1282" spans="1:30" x14ac:dyDescent="0.25">
      <c r="A1282" s="30" t="s">
        <v>1122</v>
      </c>
      <c r="B1282" s="47">
        <v>40505</v>
      </c>
      <c r="C1282" s="35">
        <v>4301350397</v>
      </c>
      <c r="D1282" s="34">
        <v>366</v>
      </c>
      <c r="E1282" s="32">
        <v>8505</v>
      </c>
      <c r="F1282" s="34" t="s">
        <v>18</v>
      </c>
      <c r="G1282" s="34" t="s">
        <v>32</v>
      </c>
      <c r="H1282" s="34">
        <v>40.095289999999899</v>
      </c>
      <c r="I1282" s="2">
        <v>-110.57510000000001</v>
      </c>
      <c r="J1282" s="35">
        <v>8505</v>
      </c>
      <c r="K1282" s="34">
        <v>365</v>
      </c>
      <c r="L1282" s="34">
        <v>730</v>
      </c>
      <c r="M1282" s="34">
        <v>1095</v>
      </c>
      <c r="N1282" s="34">
        <v>1460</v>
      </c>
      <c r="O1282" s="34">
        <v>1825</v>
      </c>
      <c r="P1282" s="34">
        <v>2190</v>
      </c>
      <c r="Q1282" s="48">
        <v>2.3290384453705478E-4</v>
      </c>
      <c r="R1282" s="14">
        <v>7811.8696155064845</v>
      </c>
      <c r="S1282" s="14">
        <v>7175.2271475218622</v>
      </c>
      <c r="T1282" s="14">
        <v>6590.4690109445382</v>
      </c>
      <c r="U1282" s="14">
        <v>6053.3667981816243</v>
      </c>
      <c r="V1282" s="14">
        <v>5560.0367033781076</v>
      </c>
      <c r="W1282" s="12">
        <v>5106.9114384738723</v>
      </c>
      <c r="X1282" s="88">
        <f t="shared" si="136"/>
        <v>12.540996719999999</v>
      </c>
      <c r="Y1282" s="88">
        <f t="shared" si="141"/>
        <v>11.518945470327393</v>
      </c>
      <c r="Z1282" s="88">
        <f t="shared" si="142"/>
        <v>10.580188139015476</v>
      </c>
      <c r="AA1282" s="88">
        <f t="shared" si="137"/>
        <v>9.7179365372742019</v>
      </c>
      <c r="AB1282" s="88">
        <f t="shared" si="138"/>
        <v>8.9259556920579239</v>
      </c>
      <c r="AC1282" s="88">
        <f t="shared" si="139"/>
        <v>8.1985187607459675</v>
      </c>
      <c r="AD1282" s="88">
        <f t="shared" si="140"/>
        <v>7.5303656201330176</v>
      </c>
    </row>
    <row r="1283" spans="1:30" x14ac:dyDescent="0.25">
      <c r="A1283" s="30" t="s">
        <v>962</v>
      </c>
      <c r="B1283" s="47">
        <v>40331</v>
      </c>
      <c r="C1283" s="35">
        <v>4301350115</v>
      </c>
      <c r="D1283" s="34">
        <v>366</v>
      </c>
      <c r="E1283" s="32">
        <v>8514</v>
      </c>
      <c r="F1283" s="34" t="s">
        <v>18</v>
      </c>
      <c r="G1283" s="34" t="s">
        <v>32</v>
      </c>
      <c r="H1283" s="34">
        <v>40.065530000000003</v>
      </c>
      <c r="I1283" s="2">
        <v>-110.09377000000001</v>
      </c>
      <c r="J1283" s="35">
        <v>8514</v>
      </c>
      <c r="K1283" s="34">
        <v>365</v>
      </c>
      <c r="L1283" s="34">
        <v>730</v>
      </c>
      <c r="M1283" s="34">
        <v>1095</v>
      </c>
      <c r="N1283" s="34">
        <v>1460</v>
      </c>
      <c r="O1283" s="34">
        <v>1825</v>
      </c>
      <c r="P1283" s="34">
        <v>2190</v>
      </c>
      <c r="Q1283" s="48">
        <v>2.3290384453705478E-4</v>
      </c>
      <c r="R1283" s="14">
        <v>7820.1361442001426</v>
      </c>
      <c r="S1283" s="14">
        <v>7182.8199804822025</v>
      </c>
      <c r="T1283" s="14">
        <v>6597.4430522259609</v>
      </c>
      <c r="U1283" s="14">
        <v>6059.7724773331392</v>
      </c>
      <c r="V1283" s="14">
        <v>5565.9203401012583</v>
      </c>
      <c r="W1283" s="12">
        <v>5112.3155775622045</v>
      </c>
      <c r="X1283" s="88">
        <f t="shared" si="136"/>
        <v>12.554267615999999</v>
      </c>
      <c r="Y1283" s="88">
        <f t="shared" si="141"/>
        <v>11.531134830613455</v>
      </c>
      <c r="Z1283" s="88">
        <f t="shared" si="142"/>
        <v>10.591384105300149</v>
      </c>
      <c r="AA1283" s="88">
        <f t="shared" si="137"/>
        <v>9.7282200680014768</v>
      </c>
      <c r="AB1283" s="88">
        <f t="shared" si="138"/>
        <v>8.9354011478167159</v>
      </c>
      <c r="AC1283" s="88">
        <f t="shared" si="139"/>
        <v>8.2071944419742699</v>
      </c>
      <c r="AD1283" s="88">
        <f t="shared" si="140"/>
        <v>7.538334261000883</v>
      </c>
    </row>
    <row r="1284" spans="1:30" x14ac:dyDescent="0.25">
      <c r="A1284" s="30" t="s">
        <v>1366</v>
      </c>
      <c r="B1284" s="47">
        <v>40816</v>
      </c>
      <c r="C1284" s="35">
        <v>4301350692</v>
      </c>
      <c r="D1284" s="34">
        <v>337</v>
      </c>
      <c r="E1284" s="32">
        <v>8521</v>
      </c>
      <c r="F1284" s="34" t="s">
        <v>18</v>
      </c>
      <c r="G1284" s="34" t="s">
        <v>32</v>
      </c>
      <c r="H1284" s="34">
        <v>40.054290000000002</v>
      </c>
      <c r="I1284" s="2">
        <v>-110.0986</v>
      </c>
      <c r="J1284" s="35">
        <v>8521</v>
      </c>
      <c r="K1284" s="34">
        <v>365</v>
      </c>
      <c r="L1284" s="34">
        <v>730</v>
      </c>
      <c r="M1284" s="34">
        <v>1095</v>
      </c>
      <c r="N1284" s="34">
        <v>1460</v>
      </c>
      <c r="O1284" s="34">
        <v>1825</v>
      </c>
      <c r="P1284" s="34">
        <v>2190</v>
      </c>
      <c r="Q1284" s="48">
        <v>2.3290384453705478E-4</v>
      </c>
      <c r="R1284" s="14">
        <v>7826.565666517432</v>
      </c>
      <c r="S1284" s="14">
        <v>7188.7255172291343</v>
      </c>
      <c r="T1284" s="14">
        <v>6602.8673065559569</v>
      </c>
      <c r="U1284" s="14">
        <v>6064.7546722287616</v>
      </c>
      <c r="V1284" s="14">
        <v>5570.4965019970432</v>
      </c>
      <c r="W1284" s="12">
        <v>5116.5187968531291</v>
      </c>
      <c r="X1284" s="88">
        <f t="shared" ref="X1284:X1347" si="143">E1284*0.001474544</f>
        <v>12.564589423999999</v>
      </c>
      <c r="Y1284" s="88">
        <f t="shared" si="141"/>
        <v>11.54061544416928</v>
      </c>
      <c r="Z1284" s="88">
        <f t="shared" si="142"/>
        <v>10.600092079077116</v>
      </c>
      <c r="AA1284" s="88">
        <f t="shared" si="137"/>
        <v>9.7362183696782463</v>
      </c>
      <c r="AB1284" s="88">
        <f t="shared" si="138"/>
        <v>8.9427476134068868</v>
      </c>
      <c r="AC1284" s="88">
        <f t="shared" si="139"/>
        <v>8.2139421940407278</v>
      </c>
      <c r="AD1284" s="88">
        <f t="shared" si="140"/>
        <v>7.5445320927869997</v>
      </c>
    </row>
    <row r="1285" spans="1:30" x14ac:dyDescent="0.25">
      <c r="A1285" s="30" t="s">
        <v>1239</v>
      </c>
      <c r="B1285" s="47">
        <v>40635</v>
      </c>
      <c r="C1285" s="35">
        <v>4304751289</v>
      </c>
      <c r="D1285" s="34">
        <v>366</v>
      </c>
      <c r="E1285" s="32">
        <v>8524</v>
      </c>
      <c r="F1285" s="34" t="s">
        <v>18</v>
      </c>
      <c r="G1285" s="34" t="s">
        <v>19</v>
      </c>
      <c r="H1285" s="34">
        <v>40.161940000000001</v>
      </c>
      <c r="I1285" s="2">
        <v>-109.86184</v>
      </c>
      <c r="J1285" s="35">
        <v>8524</v>
      </c>
      <c r="K1285" s="34">
        <v>365</v>
      </c>
      <c r="L1285" s="34">
        <v>730</v>
      </c>
      <c r="M1285" s="34">
        <v>1095</v>
      </c>
      <c r="N1285" s="34">
        <v>1460</v>
      </c>
      <c r="O1285" s="34">
        <v>1825</v>
      </c>
      <c r="P1285" s="34">
        <v>2190</v>
      </c>
      <c r="Q1285" s="48">
        <v>2.3290384453705478E-4</v>
      </c>
      <c r="R1285" s="14">
        <v>7829.321176081984</v>
      </c>
      <c r="S1285" s="14">
        <v>7191.2564615492474</v>
      </c>
      <c r="T1285" s="14">
        <v>6605.1919869830972</v>
      </c>
      <c r="U1285" s="14">
        <v>6066.8898986126005</v>
      </c>
      <c r="V1285" s="14">
        <v>5572.457714238094</v>
      </c>
      <c r="W1285" s="12">
        <v>5118.3201765492395</v>
      </c>
      <c r="X1285" s="88">
        <f t="shared" si="143"/>
        <v>12.569013055999999</v>
      </c>
      <c r="Y1285" s="88">
        <f t="shared" si="141"/>
        <v>11.544678564264633</v>
      </c>
      <c r="Z1285" s="88">
        <f t="shared" si="142"/>
        <v>10.603824067838673</v>
      </c>
      <c r="AA1285" s="88">
        <f t="shared" ref="AA1285:AA1348" si="144">T1285*0.001474544</f>
        <v>9.7396462132540034</v>
      </c>
      <c r="AB1285" s="88">
        <f t="shared" ref="AB1285:AB1348" si="145">U1285*0.001474544</f>
        <v>8.9458960986598175</v>
      </c>
      <c r="AC1285" s="88">
        <f t="shared" ref="AC1285:AC1348" si="146">V1285*0.001474544</f>
        <v>8.2168340877834964</v>
      </c>
      <c r="AD1285" s="88">
        <f t="shared" ref="AD1285:AD1348" si="147">W1285*0.001474544</f>
        <v>7.5471883064096215</v>
      </c>
    </row>
    <row r="1286" spans="1:30" x14ac:dyDescent="0.25">
      <c r="A1286" s="30" t="s">
        <v>1179</v>
      </c>
      <c r="B1286" s="47">
        <v>40563</v>
      </c>
      <c r="C1286" s="35">
        <v>4301350216</v>
      </c>
      <c r="D1286" s="34">
        <v>327</v>
      </c>
      <c r="E1286" s="32">
        <v>8534</v>
      </c>
      <c r="F1286" s="34" t="s">
        <v>18</v>
      </c>
      <c r="G1286" s="34" t="s">
        <v>32</v>
      </c>
      <c r="H1286" s="34">
        <v>40.068869999999897</v>
      </c>
      <c r="I1286" s="2">
        <v>-110.10323</v>
      </c>
      <c r="J1286" s="35">
        <v>8534</v>
      </c>
      <c r="K1286" s="34">
        <v>365</v>
      </c>
      <c r="L1286" s="34">
        <v>730</v>
      </c>
      <c r="M1286" s="34">
        <v>1095</v>
      </c>
      <c r="N1286" s="34">
        <v>1460</v>
      </c>
      <c r="O1286" s="34">
        <v>1825</v>
      </c>
      <c r="P1286" s="34">
        <v>2190</v>
      </c>
      <c r="Q1286" s="48">
        <v>2.3290384453705478E-4</v>
      </c>
      <c r="R1286" s="14">
        <v>7838.5062079638265</v>
      </c>
      <c r="S1286" s="14">
        <v>7199.6929426162924</v>
      </c>
      <c r="T1286" s="14">
        <v>6612.9409217402335</v>
      </c>
      <c r="U1286" s="14">
        <v>6074.0073198920609</v>
      </c>
      <c r="V1286" s="14">
        <v>5578.9950883749289</v>
      </c>
      <c r="W1286" s="12">
        <v>5124.3247755362754</v>
      </c>
      <c r="X1286" s="88">
        <f t="shared" si="143"/>
        <v>12.583758496</v>
      </c>
      <c r="Y1286" s="88">
        <f t="shared" si="141"/>
        <v>11.558222297915812</v>
      </c>
      <c r="Z1286" s="88">
        <f t="shared" si="142"/>
        <v>10.616264030377199</v>
      </c>
      <c r="AA1286" s="88">
        <f t="shared" si="144"/>
        <v>9.75107235850653</v>
      </c>
      <c r="AB1286" s="88">
        <f t="shared" si="145"/>
        <v>8.9563910495029191</v>
      </c>
      <c r="AC1286" s="88">
        <f t="shared" si="146"/>
        <v>8.2264737335927212</v>
      </c>
      <c r="AD1286" s="88">
        <f t="shared" si="147"/>
        <v>7.5560423518183617</v>
      </c>
    </row>
    <row r="1287" spans="1:30" x14ac:dyDescent="0.25">
      <c r="A1287" s="30" t="s">
        <v>1021</v>
      </c>
      <c r="B1287" s="47">
        <v>40395</v>
      </c>
      <c r="C1287" s="35">
        <v>4301350066</v>
      </c>
      <c r="D1287" s="34">
        <v>366</v>
      </c>
      <c r="E1287" s="32">
        <v>8564</v>
      </c>
      <c r="F1287" s="34" t="s">
        <v>18</v>
      </c>
      <c r="G1287" s="34" t="s">
        <v>32</v>
      </c>
      <c r="H1287" s="34">
        <v>40.362090000000002</v>
      </c>
      <c r="I1287" s="2">
        <v>-110.00684</v>
      </c>
      <c r="J1287" s="35">
        <v>8564</v>
      </c>
      <c r="K1287" s="34">
        <v>365</v>
      </c>
      <c r="L1287" s="34">
        <v>730</v>
      </c>
      <c r="M1287" s="34">
        <v>1095</v>
      </c>
      <c r="N1287" s="34">
        <v>1460</v>
      </c>
      <c r="O1287" s="34">
        <v>1825</v>
      </c>
      <c r="P1287" s="34">
        <v>2190</v>
      </c>
      <c r="Q1287" s="48">
        <v>2.3290384453705478E-4</v>
      </c>
      <c r="R1287" s="14">
        <v>7866.0613036093519</v>
      </c>
      <c r="S1287" s="14">
        <v>7225.0023858174281</v>
      </c>
      <c r="T1287" s="14">
        <v>6636.1877260116435</v>
      </c>
      <c r="U1287" s="14">
        <v>6095.3595837304447</v>
      </c>
      <c r="V1287" s="14">
        <v>5598.6072107854334</v>
      </c>
      <c r="W1287" s="12">
        <v>5142.3385724973823</v>
      </c>
      <c r="X1287" s="88">
        <f t="shared" si="143"/>
        <v>12.627994815999999</v>
      </c>
      <c r="Y1287" s="88">
        <f t="shared" si="141"/>
        <v>11.598853498869348</v>
      </c>
      <c r="Z1287" s="88">
        <f t="shared" si="142"/>
        <v>10.653583917992773</v>
      </c>
      <c r="AA1287" s="88">
        <f t="shared" si="144"/>
        <v>9.7853507942641116</v>
      </c>
      <c r="AB1287" s="88">
        <f t="shared" si="145"/>
        <v>8.9878759020322239</v>
      </c>
      <c r="AC1287" s="88">
        <f t="shared" si="146"/>
        <v>8.2553926710203953</v>
      </c>
      <c r="AD1287" s="88">
        <f t="shared" si="147"/>
        <v>7.5826044880445798</v>
      </c>
    </row>
    <row r="1288" spans="1:30" x14ac:dyDescent="0.25">
      <c r="A1288" s="30" t="s">
        <v>1562</v>
      </c>
      <c r="B1288" s="47">
        <v>41093</v>
      </c>
      <c r="C1288" s="35">
        <v>4301350918</v>
      </c>
      <c r="D1288" s="34">
        <v>153</v>
      </c>
      <c r="E1288" s="32">
        <v>8580</v>
      </c>
      <c r="F1288" s="34" t="s">
        <v>18</v>
      </c>
      <c r="G1288" s="34" t="s">
        <v>32</v>
      </c>
      <c r="H1288" s="34">
        <v>40.185020000000002</v>
      </c>
      <c r="I1288" s="2">
        <v>-110.541529999999</v>
      </c>
      <c r="J1288" s="35">
        <v>8580</v>
      </c>
      <c r="K1288" s="34">
        <v>365</v>
      </c>
      <c r="L1288" s="34">
        <v>730</v>
      </c>
      <c r="M1288" s="34">
        <v>1095</v>
      </c>
      <c r="N1288" s="34">
        <v>1460</v>
      </c>
      <c r="O1288" s="34">
        <v>1825</v>
      </c>
      <c r="P1288" s="34">
        <v>2190</v>
      </c>
      <c r="Q1288" s="48">
        <v>2.3290384453705478E-4</v>
      </c>
      <c r="R1288" s="14">
        <v>7880.7573546202984</v>
      </c>
      <c r="S1288" s="14">
        <v>7238.5007555247003</v>
      </c>
      <c r="T1288" s="14">
        <v>6648.5860216230612</v>
      </c>
      <c r="U1288" s="14">
        <v>6106.747457777582</v>
      </c>
      <c r="V1288" s="14">
        <v>5609.0670094043689</v>
      </c>
      <c r="W1288" s="12">
        <v>5151.94593087664</v>
      </c>
      <c r="X1288" s="88">
        <f t="shared" si="143"/>
        <v>12.65158752</v>
      </c>
      <c r="Y1288" s="88">
        <f t="shared" si="141"/>
        <v>11.620523472711232</v>
      </c>
      <c r="Z1288" s="88">
        <f t="shared" si="142"/>
        <v>10.673487858054413</v>
      </c>
      <c r="AA1288" s="88">
        <f t="shared" si="144"/>
        <v>9.8036326266681542</v>
      </c>
      <c r="AB1288" s="88">
        <f t="shared" si="145"/>
        <v>9.0046678233811868</v>
      </c>
      <c r="AC1288" s="88">
        <f t="shared" si="146"/>
        <v>8.2708161043151556</v>
      </c>
      <c r="AD1288" s="88">
        <f t="shared" si="147"/>
        <v>7.5967709606985636</v>
      </c>
    </row>
    <row r="1289" spans="1:30" x14ac:dyDescent="0.25">
      <c r="A1289" s="30" t="s">
        <v>1596</v>
      </c>
      <c r="B1289" s="47">
        <v>41135</v>
      </c>
      <c r="C1289" s="35">
        <v>4301332710</v>
      </c>
      <c r="D1289" s="34">
        <v>142</v>
      </c>
      <c r="E1289" s="32">
        <v>8585</v>
      </c>
      <c r="F1289" s="34" t="s">
        <v>18</v>
      </c>
      <c r="G1289" s="34" t="s">
        <v>32</v>
      </c>
      <c r="H1289" s="34">
        <v>40.044600000000003</v>
      </c>
      <c r="I1289" s="2">
        <v>-110.55322</v>
      </c>
      <c r="J1289" s="35">
        <v>8585</v>
      </c>
      <c r="K1289" s="34">
        <v>365</v>
      </c>
      <c r="L1289" s="34">
        <v>730</v>
      </c>
      <c r="M1289" s="34">
        <v>1095</v>
      </c>
      <c r="N1289" s="34">
        <v>1460</v>
      </c>
      <c r="O1289" s="34">
        <v>1825</v>
      </c>
      <c r="P1289" s="34">
        <v>2190</v>
      </c>
      <c r="Q1289" s="48">
        <v>2.3290384453705478E-4</v>
      </c>
      <c r="R1289" s="14">
        <v>7885.3498705612192</v>
      </c>
      <c r="S1289" s="14">
        <v>7242.7189960582227</v>
      </c>
      <c r="T1289" s="14">
        <v>6652.4604890016299</v>
      </c>
      <c r="U1289" s="14">
        <v>6110.3061684173126</v>
      </c>
      <c r="V1289" s="14">
        <v>5612.3356964727864</v>
      </c>
      <c r="W1289" s="12">
        <v>5154.9482303701579</v>
      </c>
      <c r="X1289" s="88">
        <f t="shared" si="143"/>
        <v>12.658960239999999</v>
      </c>
      <c r="Y1289" s="88">
        <f t="shared" ref="Y1289:Y1352" si="148">R1289*0.001474544</f>
        <v>11.627295339536822</v>
      </c>
      <c r="Z1289" s="88">
        <f t="shared" ref="Z1289:Z1352" si="149">S1289*0.001474544</f>
        <v>10.679707839323676</v>
      </c>
      <c r="AA1289" s="88">
        <f t="shared" si="144"/>
        <v>9.8093456992944184</v>
      </c>
      <c r="AB1289" s="88">
        <f t="shared" si="145"/>
        <v>9.0099152988027367</v>
      </c>
      <c r="AC1289" s="88">
        <f t="shared" si="146"/>
        <v>8.2756359272197688</v>
      </c>
      <c r="AD1289" s="88">
        <f t="shared" si="147"/>
        <v>7.6011979834029342</v>
      </c>
    </row>
    <row r="1290" spans="1:30" x14ac:dyDescent="0.25">
      <c r="A1290" s="30" t="s">
        <v>886</v>
      </c>
      <c r="B1290" s="47">
        <v>40221</v>
      </c>
      <c r="C1290" s="35">
        <v>4301333514</v>
      </c>
      <c r="D1290" s="34">
        <v>364</v>
      </c>
      <c r="E1290" s="32">
        <v>8588</v>
      </c>
      <c r="F1290" s="34" t="s">
        <v>18</v>
      </c>
      <c r="G1290" s="34" t="s">
        <v>32</v>
      </c>
      <c r="H1290" s="34">
        <v>40.083190000000002</v>
      </c>
      <c r="I1290" s="2">
        <v>-110.06480000000001</v>
      </c>
      <c r="J1290" s="35">
        <v>8588</v>
      </c>
      <c r="K1290" s="34">
        <v>365</v>
      </c>
      <c r="L1290" s="34">
        <v>730</v>
      </c>
      <c r="M1290" s="34">
        <v>1095</v>
      </c>
      <c r="N1290" s="34">
        <v>1460</v>
      </c>
      <c r="O1290" s="34">
        <v>1825</v>
      </c>
      <c r="P1290" s="34">
        <v>2190</v>
      </c>
      <c r="Q1290" s="48">
        <v>2.3290384453705478E-4</v>
      </c>
      <c r="R1290" s="14">
        <v>7888.1053801257722</v>
      </c>
      <c r="S1290" s="14">
        <v>7245.2499403783359</v>
      </c>
      <c r="T1290" s="14">
        <v>6654.785169428771</v>
      </c>
      <c r="U1290" s="14">
        <v>6112.4413948011506</v>
      </c>
      <c r="V1290" s="14">
        <v>5614.2969087138372</v>
      </c>
      <c r="W1290" s="12">
        <v>5156.7496100662684</v>
      </c>
      <c r="X1290" s="88">
        <f t="shared" si="143"/>
        <v>12.663383871999999</v>
      </c>
      <c r="Y1290" s="88">
        <f t="shared" si="148"/>
        <v>11.631358459632176</v>
      </c>
      <c r="Z1290" s="88">
        <f t="shared" si="149"/>
        <v>10.683439828085232</v>
      </c>
      <c r="AA1290" s="88">
        <f t="shared" si="144"/>
        <v>9.8127735428701772</v>
      </c>
      <c r="AB1290" s="88">
        <f t="shared" si="145"/>
        <v>9.0130637840556673</v>
      </c>
      <c r="AC1290" s="88">
        <f t="shared" si="146"/>
        <v>8.2785278209625357</v>
      </c>
      <c r="AD1290" s="88">
        <f t="shared" si="147"/>
        <v>7.6038541970255551</v>
      </c>
    </row>
    <row r="1291" spans="1:30" x14ac:dyDescent="0.25">
      <c r="A1291" s="30" t="s">
        <v>209</v>
      </c>
      <c r="B1291" s="47">
        <v>32195</v>
      </c>
      <c r="C1291" s="35">
        <v>4301331191</v>
      </c>
      <c r="D1291" s="34">
        <v>305</v>
      </c>
      <c r="E1291" s="32">
        <v>8621</v>
      </c>
      <c r="F1291" s="34" t="s">
        <v>18</v>
      </c>
      <c r="G1291" s="34" t="s">
        <v>32</v>
      </c>
      <c r="H1291" s="34">
        <v>40.377290000000002</v>
      </c>
      <c r="I1291" s="2">
        <v>-110.12739000000001</v>
      </c>
      <c r="J1291" s="35">
        <v>8621</v>
      </c>
      <c r="K1291" s="34">
        <v>365</v>
      </c>
      <c r="L1291" s="34">
        <v>730</v>
      </c>
      <c r="M1291" s="34">
        <v>1095</v>
      </c>
      <c r="N1291" s="34">
        <v>1460</v>
      </c>
      <c r="O1291" s="34">
        <v>1825</v>
      </c>
      <c r="P1291" s="34">
        <v>2190</v>
      </c>
      <c r="Q1291" s="48">
        <v>2.3290384453705478E-4</v>
      </c>
      <c r="R1291" s="14">
        <v>7918.4159853358497</v>
      </c>
      <c r="S1291" s="14">
        <v>7273.0903278995847</v>
      </c>
      <c r="T1291" s="14">
        <v>6680.3566541273212</v>
      </c>
      <c r="U1291" s="14">
        <v>6135.9288850233725</v>
      </c>
      <c r="V1291" s="14">
        <v>5635.8702433653925</v>
      </c>
      <c r="W1291" s="12">
        <v>5176.5647867234866</v>
      </c>
      <c r="X1291" s="88">
        <f t="shared" si="143"/>
        <v>12.712043824</v>
      </c>
      <c r="Y1291" s="88">
        <f t="shared" si="148"/>
        <v>11.676052780681065</v>
      </c>
      <c r="Z1291" s="88">
        <f t="shared" si="149"/>
        <v>10.724491704462364</v>
      </c>
      <c r="AA1291" s="88">
        <f t="shared" si="144"/>
        <v>9.8504798222035159</v>
      </c>
      <c r="AB1291" s="88">
        <f t="shared" si="145"/>
        <v>9.0476971218379028</v>
      </c>
      <c r="AC1291" s="88">
        <f t="shared" si="146"/>
        <v>8.3103386521329785</v>
      </c>
      <c r="AD1291" s="88">
        <f t="shared" si="147"/>
        <v>7.6330725468743967</v>
      </c>
    </row>
    <row r="1292" spans="1:30" x14ac:dyDescent="0.25">
      <c r="A1292" s="30" t="s">
        <v>1514</v>
      </c>
      <c r="B1292" s="47">
        <v>41013</v>
      </c>
      <c r="C1292" s="35">
        <v>4304751732</v>
      </c>
      <c r="D1292" s="34">
        <v>272</v>
      </c>
      <c r="E1292" s="32">
        <v>8630</v>
      </c>
      <c r="F1292" s="34" t="s">
        <v>18</v>
      </c>
      <c r="G1292" s="34" t="s">
        <v>19</v>
      </c>
      <c r="H1292" s="34">
        <v>40.14432</v>
      </c>
      <c r="I1292" s="2">
        <v>-109.80032</v>
      </c>
      <c r="J1292" s="35">
        <v>8630</v>
      </c>
      <c r="K1292" s="34">
        <v>365</v>
      </c>
      <c r="L1292" s="34">
        <v>730</v>
      </c>
      <c r="M1292" s="34">
        <v>1095</v>
      </c>
      <c r="N1292" s="34">
        <v>1460</v>
      </c>
      <c r="O1292" s="34">
        <v>1825</v>
      </c>
      <c r="P1292" s="34">
        <v>2190</v>
      </c>
      <c r="Q1292" s="48">
        <v>2.3290384453705478E-4</v>
      </c>
      <c r="R1292" s="14">
        <v>7926.6825140295077</v>
      </c>
      <c r="S1292" s="14">
        <v>7280.6831608599259</v>
      </c>
      <c r="T1292" s="14">
        <v>6687.3306954087438</v>
      </c>
      <c r="U1292" s="14">
        <v>6142.3345641748874</v>
      </c>
      <c r="V1292" s="14">
        <v>5641.7538800885441</v>
      </c>
      <c r="W1292" s="12">
        <v>5181.9689258118187</v>
      </c>
      <c r="X1292" s="88">
        <f t="shared" si="143"/>
        <v>12.72531472</v>
      </c>
      <c r="Y1292" s="88">
        <f t="shared" si="148"/>
        <v>11.688242140967127</v>
      </c>
      <c r="Z1292" s="88">
        <f t="shared" si="149"/>
        <v>10.735687670747039</v>
      </c>
      <c r="AA1292" s="88">
        <f t="shared" si="144"/>
        <v>9.8607633529307908</v>
      </c>
      <c r="AB1292" s="88">
        <f t="shared" si="145"/>
        <v>9.0571425775966947</v>
      </c>
      <c r="AC1292" s="88">
        <f t="shared" si="146"/>
        <v>8.3190143333612809</v>
      </c>
      <c r="AD1292" s="88">
        <f t="shared" si="147"/>
        <v>7.6410411877422622</v>
      </c>
    </row>
    <row r="1293" spans="1:30" x14ac:dyDescent="0.25">
      <c r="A1293" s="30" t="s">
        <v>194</v>
      </c>
      <c r="B1293" s="47">
        <v>31519</v>
      </c>
      <c r="C1293" s="35">
        <v>4301331149</v>
      </c>
      <c r="D1293" s="34">
        <v>366</v>
      </c>
      <c r="E1293" s="32">
        <v>8651</v>
      </c>
      <c r="F1293" s="34" t="s">
        <v>18</v>
      </c>
      <c r="G1293" s="34" t="s">
        <v>32</v>
      </c>
      <c r="H1293" s="34">
        <v>40.377490000000002</v>
      </c>
      <c r="I1293" s="2">
        <v>-110.042469999999</v>
      </c>
      <c r="J1293" s="35">
        <v>8651</v>
      </c>
      <c r="K1293" s="34">
        <v>365</v>
      </c>
      <c r="L1293" s="34">
        <v>730</v>
      </c>
      <c r="M1293" s="34">
        <v>1095</v>
      </c>
      <c r="N1293" s="34">
        <v>1460</v>
      </c>
      <c r="O1293" s="34">
        <v>1825</v>
      </c>
      <c r="P1293" s="34">
        <v>2190</v>
      </c>
      <c r="Q1293" s="48">
        <v>2.3290384453705478E-4</v>
      </c>
      <c r="R1293" s="14">
        <v>7945.971080981376</v>
      </c>
      <c r="S1293" s="14">
        <v>7298.3997711007205</v>
      </c>
      <c r="T1293" s="14">
        <v>6703.6034583987303</v>
      </c>
      <c r="U1293" s="14">
        <v>6157.2811488617554</v>
      </c>
      <c r="V1293" s="14">
        <v>5655.4823657758971</v>
      </c>
      <c r="W1293" s="12">
        <v>5194.5785836845935</v>
      </c>
      <c r="X1293" s="88">
        <f t="shared" si="143"/>
        <v>12.756280144</v>
      </c>
      <c r="Y1293" s="88">
        <f t="shared" si="148"/>
        <v>11.716683981634601</v>
      </c>
      <c r="Z1293" s="88">
        <f t="shared" si="149"/>
        <v>10.76181159207794</v>
      </c>
      <c r="AA1293" s="88">
        <f t="shared" si="144"/>
        <v>9.8847582579610975</v>
      </c>
      <c r="AB1293" s="88">
        <f t="shared" si="145"/>
        <v>9.0791819743672075</v>
      </c>
      <c r="AC1293" s="88">
        <f t="shared" si="146"/>
        <v>8.3392575895606544</v>
      </c>
      <c r="AD1293" s="88">
        <f t="shared" si="147"/>
        <v>7.6596346831006148</v>
      </c>
    </row>
    <row r="1294" spans="1:30" x14ac:dyDescent="0.25">
      <c r="A1294" s="30" t="s">
        <v>52</v>
      </c>
      <c r="B1294" s="47">
        <v>26479</v>
      </c>
      <c r="C1294" s="35">
        <v>4301330086</v>
      </c>
      <c r="D1294" s="34">
        <v>361</v>
      </c>
      <c r="E1294" s="32">
        <v>8670</v>
      </c>
      <c r="F1294" s="34" t="s">
        <v>18</v>
      </c>
      <c r="G1294" s="34" t="s">
        <v>32</v>
      </c>
      <c r="H1294" s="34">
        <v>40.39311</v>
      </c>
      <c r="I1294" s="2">
        <v>-110.098159999999</v>
      </c>
      <c r="J1294" s="35">
        <v>8670</v>
      </c>
      <c r="K1294" s="34">
        <v>365</v>
      </c>
      <c r="L1294" s="34">
        <v>730</v>
      </c>
      <c r="M1294" s="34">
        <v>1095</v>
      </c>
      <c r="N1294" s="34">
        <v>1460</v>
      </c>
      <c r="O1294" s="34">
        <v>1825</v>
      </c>
      <c r="P1294" s="34">
        <v>2190</v>
      </c>
      <c r="Q1294" s="48">
        <v>2.3290384453705478E-4</v>
      </c>
      <c r="R1294" s="14">
        <v>7963.4226415568746</v>
      </c>
      <c r="S1294" s="14">
        <v>7314.4290851281057</v>
      </c>
      <c r="T1294" s="14">
        <v>6718.3264344372892</v>
      </c>
      <c r="U1294" s="14">
        <v>6170.8042492927316</v>
      </c>
      <c r="V1294" s="14">
        <v>5667.9033766358834</v>
      </c>
      <c r="W1294" s="12">
        <v>5205.9873217599616</v>
      </c>
      <c r="X1294" s="88">
        <f t="shared" si="143"/>
        <v>12.78429648</v>
      </c>
      <c r="Y1294" s="88">
        <f t="shared" si="148"/>
        <v>11.74241707557184</v>
      </c>
      <c r="Z1294" s="88">
        <f t="shared" si="149"/>
        <v>10.785447520901137</v>
      </c>
      <c r="AA1294" s="88">
        <f t="shared" si="144"/>
        <v>9.9064679339408972</v>
      </c>
      <c r="AB1294" s="88">
        <f t="shared" si="145"/>
        <v>9.0991223809691011</v>
      </c>
      <c r="AC1294" s="88">
        <f t="shared" si="146"/>
        <v>8.3575729165981816</v>
      </c>
      <c r="AD1294" s="88">
        <f t="shared" si="147"/>
        <v>7.6764573693772205</v>
      </c>
    </row>
    <row r="1295" spans="1:30" x14ac:dyDescent="0.25">
      <c r="A1295" s="30" t="s">
        <v>936</v>
      </c>
      <c r="B1295" s="47">
        <v>40298</v>
      </c>
      <c r="C1295" s="35">
        <v>4301350121</v>
      </c>
      <c r="D1295" s="34">
        <v>365</v>
      </c>
      <c r="E1295" s="32">
        <v>8674</v>
      </c>
      <c r="F1295" s="34" t="s">
        <v>18</v>
      </c>
      <c r="G1295" s="34" t="s">
        <v>32</v>
      </c>
      <c r="H1295" s="34">
        <v>40.054609999999897</v>
      </c>
      <c r="I1295" s="2">
        <v>-110.08447</v>
      </c>
      <c r="J1295" s="35">
        <v>8674</v>
      </c>
      <c r="K1295" s="34">
        <v>365</v>
      </c>
      <c r="L1295" s="34">
        <v>730</v>
      </c>
      <c r="M1295" s="34">
        <v>1095</v>
      </c>
      <c r="N1295" s="34">
        <v>1460</v>
      </c>
      <c r="O1295" s="34">
        <v>1825</v>
      </c>
      <c r="P1295" s="34">
        <v>2190</v>
      </c>
      <c r="Q1295" s="48">
        <v>2.3290384453705478E-4</v>
      </c>
      <c r="R1295" s="14">
        <v>7967.0966543096119</v>
      </c>
      <c r="S1295" s="14">
        <v>7317.8036775549244</v>
      </c>
      <c r="T1295" s="14">
        <v>6721.4260083401441</v>
      </c>
      <c r="U1295" s="14">
        <v>6173.6512178045159</v>
      </c>
      <c r="V1295" s="14">
        <v>5670.5183262906176</v>
      </c>
      <c r="W1295" s="12">
        <v>5208.3891613547758</v>
      </c>
      <c r="X1295" s="88">
        <f t="shared" si="143"/>
        <v>12.790194655999999</v>
      </c>
      <c r="Y1295" s="88">
        <f t="shared" si="148"/>
        <v>11.747834569032312</v>
      </c>
      <c r="Z1295" s="88">
        <f t="shared" si="149"/>
        <v>10.790423505916548</v>
      </c>
      <c r="AA1295" s="88">
        <f t="shared" si="144"/>
        <v>9.9110383920419096</v>
      </c>
      <c r="AB1295" s="88">
        <f t="shared" si="145"/>
        <v>9.1033203613063414</v>
      </c>
      <c r="AC1295" s="88">
        <f t="shared" si="146"/>
        <v>8.3614287749218725</v>
      </c>
      <c r="AD1295" s="88">
        <f t="shared" si="147"/>
        <v>7.6799989875407162</v>
      </c>
    </row>
    <row r="1296" spans="1:30" x14ac:dyDescent="0.25">
      <c r="A1296" s="18" t="s">
        <v>1699</v>
      </c>
      <c r="B1296" s="4"/>
      <c r="C1296" s="7">
        <v>4304752014</v>
      </c>
      <c r="D1296" s="8">
        <v>118</v>
      </c>
      <c r="E1296" s="32">
        <v>8693</v>
      </c>
      <c r="F1296" s="8" t="s">
        <v>18</v>
      </c>
      <c r="G1296" s="8" t="s">
        <v>19</v>
      </c>
      <c r="H1296" s="8">
        <v>40.169580000000003</v>
      </c>
      <c r="I1296" s="9">
        <v>-109.85234</v>
      </c>
      <c r="J1296" s="7">
        <v>8693</v>
      </c>
      <c r="K1296" s="8">
        <v>365</v>
      </c>
      <c r="L1296" s="8">
        <v>730</v>
      </c>
      <c r="M1296" s="8">
        <v>1095</v>
      </c>
      <c r="N1296" s="8">
        <v>1460</v>
      </c>
      <c r="O1296" s="8">
        <v>1825</v>
      </c>
      <c r="P1296" s="8">
        <v>2190</v>
      </c>
      <c r="Q1296" s="6">
        <v>2.3290384453705478E-4</v>
      </c>
      <c r="R1296" s="16">
        <v>7984.5482148851115</v>
      </c>
      <c r="S1296" s="14">
        <v>7333.8329915823097</v>
      </c>
      <c r="T1296" s="14">
        <v>6736.1489843787031</v>
      </c>
      <c r="U1296" s="14">
        <v>6187.1743182354921</v>
      </c>
      <c r="V1296" s="14">
        <v>5682.9393371506039</v>
      </c>
      <c r="W1296" s="12">
        <v>5219.7978994301438</v>
      </c>
      <c r="X1296" s="88">
        <f t="shared" si="143"/>
        <v>12.818210991999999</v>
      </c>
      <c r="Y1296" s="88">
        <f t="shared" si="148"/>
        <v>11.773567662969551</v>
      </c>
      <c r="Z1296" s="88">
        <f t="shared" si="149"/>
        <v>10.814059434739745</v>
      </c>
      <c r="AA1296" s="88">
        <f t="shared" si="144"/>
        <v>9.9327480680217093</v>
      </c>
      <c r="AB1296" s="88">
        <f t="shared" si="145"/>
        <v>9.1232607679082349</v>
      </c>
      <c r="AC1296" s="88">
        <f t="shared" si="146"/>
        <v>8.3797441019593997</v>
      </c>
      <c r="AD1296" s="88">
        <f t="shared" si="147"/>
        <v>7.6968216738173219</v>
      </c>
    </row>
    <row r="1297" spans="1:30" x14ac:dyDescent="0.25">
      <c r="A1297" s="30" t="s">
        <v>1408</v>
      </c>
      <c r="B1297" s="47">
        <v>40883</v>
      </c>
      <c r="C1297" s="35">
        <v>4301350683</v>
      </c>
      <c r="D1297" s="34">
        <v>365</v>
      </c>
      <c r="E1297" s="32">
        <v>8702</v>
      </c>
      <c r="F1297" s="34" t="s">
        <v>18</v>
      </c>
      <c r="G1297" s="34" t="s">
        <v>32</v>
      </c>
      <c r="H1297" s="34">
        <v>40.032890000000002</v>
      </c>
      <c r="I1297" s="2">
        <v>-110.09899</v>
      </c>
      <c r="J1297" s="35">
        <v>8702</v>
      </c>
      <c r="K1297" s="34">
        <v>365</v>
      </c>
      <c r="L1297" s="34">
        <v>730</v>
      </c>
      <c r="M1297" s="34">
        <v>1095</v>
      </c>
      <c r="N1297" s="34">
        <v>1460</v>
      </c>
      <c r="O1297" s="34">
        <v>1825</v>
      </c>
      <c r="P1297" s="34">
        <v>2190</v>
      </c>
      <c r="Q1297" s="48">
        <v>2.3290384453705478E-4</v>
      </c>
      <c r="R1297" s="14">
        <v>7992.8147435787687</v>
      </c>
      <c r="S1297" s="14">
        <v>7341.4258245426508</v>
      </c>
      <c r="T1297" s="14">
        <v>6743.1230256601257</v>
      </c>
      <c r="U1297" s="14">
        <v>6193.5799973870071</v>
      </c>
      <c r="V1297" s="14">
        <v>5688.8229738737555</v>
      </c>
      <c r="W1297" s="12">
        <v>5225.202038518476</v>
      </c>
      <c r="X1297" s="88">
        <f t="shared" si="143"/>
        <v>12.831481887999999</v>
      </c>
      <c r="Y1297" s="88">
        <f t="shared" si="148"/>
        <v>11.785757023255611</v>
      </c>
      <c r="Z1297" s="88">
        <f t="shared" si="149"/>
        <v>10.825255401024418</v>
      </c>
      <c r="AA1297" s="88">
        <f t="shared" si="144"/>
        <v>9.9430315987489841</v>
      </c>
      <c r="AB1297" s="88">
        <f t="shared" si="145"/>
        <v>9.1327062236670269</v>
      </c>
      <c r="AC1297" s="88">
        <f t="shared" si="146"/>
        <v>8.3884197831877021</v>
      </c>
      <c r="AD1297" s="88">
        <f t="shared" si="147"/>
        <v>7.7047903146851873</v>
      </c>
    </row>
    <row r="1298" spans="1:30" x14ac:dyDescent="0.25">
      <c r="A1298" s="30" t="s">
        <v>717</v>
      </c>
      <c r="B1298" s="47">
        <v>39716</v>
      </c>
      <c r="C1298" s="35">
        <v>4301332798</v>
      </c>
      <c r="D1298" s="34">
        <v>357</v>
      </c>
      <c r="E1298" s="32">
        <v>8711</v>
      </c>
      <c r="F1298" s="34" t="s">
        <v>18</v>
      </c>
      <c r="G1298" s="34" t="s">
        <v>32</v>
      </c>
      <c r="H1298" s="34">
        <v>40.076160000000002</v>
      </c>
      <c r="I1298" s="2">
        <v>-110.12681000000001</v>
      </c>
      <c r="J1298" s="35">
        <v>8711</v>
      </c>
      <c r="K1298" s="34">
        <v>365</v>
      </c>
      <c r="L1298" s="34">
        <v>730</v>
      </c>
      <c r="M1298" s="34">
        <v>1095</v>
      </c>
      <c r="N1298" s="34">
        <v>1460</v>
      </c>
      <c r="O1298" s="34">
        <v>1825</v>
      </c>
      <c r="P1298" s="34">
        <v>2190</v>
      </c>
      <c r="Q1298" s="48">
        <v>2.3290384453705478E-4</v>
      </c>
      <c r="R1298" s="14">
        <v>8001.0812722724268</v>
      </c>
      <c r="S1298" s="14">
        <v>7349.0186575029911</v>
      </c>
      <c r="T1298" s="14">
        <v>6750.0970669415492</v>
      </c>
      <c r="U1298" s="14">
        <v>6199.9856765385221</v>
      </c>
      <c r="V1298" s="14">
        <v>5694.706610596907</v>
      </c>
      <c r="W1298" s="12">
        <v>5230.6061776068073</v>
      </c>
      <c r="X1298" s="88">
        <f t="shared" si="143"/>
        <v>12.844752783999999</v>
      </c>
      <c r="Y1298" s="88">
        <f t="shared" si="148"/>
        <v>11.797946383541673</v>
      </c>
      <c r="Z1298" s="88">
        <f t="shared" si="149"/>
        <v>10.83645136730909</v>
      </c>
      <c r="AA1298" s="88">
        <f t="shared" si="144"/>
        <v>9.953315129476259</v>
      </c>
      <c r="AB1298" s="88">
        <f t="shared" si="145"/>
        <v>9.1421516794258189</v>
      </c>
      <c r="AC1298" s="88">
        <f t="shared" si="146"/>
        <v>8.3970954644160045</v>
      </c>
      <c r="AD1298" s="88">
        <f t="shared" si="147"/>
        <v>7.7127589555530518</v>
      </c>
    </row>
    <row r="1299" spans="1:30" x14ac:dyDescent="0.25">
      <c r="A1299" s="30" t="s">
        <v>1454</v>
      </c>
      <c r="B1299" s="47">
        <v>40931</v>
      </c>
      <c r="C1299" s="35">
        <v>4301350578</v>
      </c>
      <c r="D1299" s="34">
        <v>344</v>
      </c>
      <c r="E1299" s="32">
        <v>8727</v>
      </c>
      <c r="F1299" s="34" t="s">
        <v>18</v>
      </c>
      <c r="G1299" s="34" t="s">
        <v>32</v>
      </c>
      <c r="H1299" s="34">
        <v>40.042969999999897</v>
      </c>
      <c r="I1299" s="2">
        <v>-110.08837</v>
      </c>
      <c r="J1299" s="35">
        <v>8727</v>
      </c>
      <c r="K1299" s="34">
        <v>365</v>
      </c>
      <c r="L1299" s="34">
        <v>730</v>
      </c>
      <c r="M1299" s="34">
        <v>1095</v>
      </c>
      <c r="N1299" s="34">
        <v>1460</v>
      </c>
      <c r="O1299" s="34">
        <v>1825</v>
      </c>
      <c r="P1299" s="34">
        <v>2190</v>
      </c>
      <c r="Q1299" s="48">
        <v>2.3290384453705478E-4</v>
      </c>
      <c r="R1299" s="14">
        <v>8015.7773232833733</v>
      </c>
      <c r="S1299" s="14">
        <v>7362.5170272102632</v>
      </c>
      <c r="T1299" s="14">
        <v>6762.495362552967</v>
      </c>
      <c r="U1299" s="14">
        <v>6211.3735505856594</v>
      </c>
      <c r="V1299" s="14">
        <v>5705.1664092158426</v>
      </c>
      <c r="W1299" s="12">
        <v>5240.2135359860649</v>
      </c>
      <c r="X1299" s="88">
        <f t="shared" si="143"/>
        <v>12.868345487999999</v>
      </c>
      <c r="Y1299" s="88">
        <f t="shared" si="148"/>
        <v>11.819616357383557</v>
      </c>
      <c r="Z1299" s="88">
        <f t="shared" si="149"/>
        <v>10.85635530737073</v>
      </c>
      <c r="AA1299" s="88">
        <f t="shared" si="144"/>
        <v>9.9715969618803015</v>
      </c>
      <c r="AB1299" s="88">
        <f t="shared" si="145"/>
        <v>9.15894360077478</v>
      </c>
      <c r="AC1299" s="88">
        <f t="shared" si="146"/>
        <v>8.4125188977107648</v>
      </c>
      <c r="AD1299" s="88">
        <f t="shared" si="147"/>
        <v>7.7269254282070357</v>
      </c>
    </row>
    <row r="1300" spans="1:30" x14ac:dyDescent="0.25">
      <c r="A1300" s="30" t="s">
        <v>193</v>
      </c>
      <c r="B1300" s="47">
        <v>31485</v>
      </c>
      <c r="C1300" s="35">
        <v>4301331136</v>
      </c>
      <c r="D1300" s="34">
        <v>366</v>
      </c>
      <c r="E1300" s="32">
        <v>8747</v>
      </c>
      <c r="F1300" s="34" t="s">
        <v>18</v>
      </c>
      <c r="G1300" s="34" t="s">
        <v>32</v>
      </c>
      <c r="H1300" s="34">
        <v>40.32011</v>
      </c>
      <c r="I1300" s="2">
        <v>-110.23238000000001</v>
      </c>
      <c r="J1300" s="35">
        <v>8747</v>
      </c>
      <c r="K1300" s="34">
        <v>365</v>
      </c>
      <c r="L1300" s="34">
        <v>730</v>
      </c>
      <c r="M1300" s="34">
        <v>1095</v>
      </c>
      <c r="N1300" s="34">
        <v>1460</v>
      </c>
      <c r="O1300" s="34">
        <v>1825</v>
      </c>
      <c r="P1300" s="34">
        <v>2190</v>
      </c>
      <c r="Q1300" s="48">
        <v>2.3290384453705478E-4</v>
      </c>
      <c r="R1300" s="14">
        <v>8034.1473870470572</v>
      </c>
      <c r="S1300" s="14">
        <v>7379.3899893443531</v>
      </c>
      <c r="T1300" s="14">
        <v>6777.9932320672397</v>
      </c>
      <c r="U1300" s="14">
        <v>6225.6083931445819</v>
      </c>
      <c r="V1300" s="14">
        <v>5718.2411574895123</v>
      </c>
      <c r="W1300" s="12">
        <v>5252.2227339601359</v>
      </c>
      <c r="X1300" s="88">
        <f t="shared" si="143"/>
        <v>12.897836368</v>
      </c>
      <c r="Y1300" s="88">
        <f t="shared" si="148"/>
        <v>11.846703824685916</v>
      </c>
      <c r="Z1300" s="88">
        <f t="shared" si="149"/>
        <v>10.881235232447779</v>
      </c>
      <c r="AA1300" s="88">
        <f t="shared" si="144"/>
        <v>9.9944492523853548</v>
      </c>
      <c r="AB1300" s="88">
        <f t="shared" si="145"/>
        <v>9.1799335024609832</v>
      </c>
      <c r="AC1300" s="88">
        <f t="shared" si="146"/>
        <v>8.4317981893292142</v>
      </c>
      <c r="AD1300" s="88">
        <f t="shared" si="147"/>
        <v>7.7446335190245144</v>
      </c>
    </row>
    <row r="1301" spans="1:30" x14ac:dyDescent="0.25">
      <c r="A1301" s="30" t="s">
        <v>1290</v>
      </c>
      <c r="B1301" s="47">
        <v>40697</v>
      </c>
      <c r="C1301" s="35">
        <v>4304751320</v>
      </c>
      <c r="D1301" s="34">
        <v>366</v>
      </c>
      <c r="E1301" s="32">
        <v>8790</v>
      </c>
      <c r="F1301" s="34" t="s">
        <v>18</v>
      </c>
      <c r="G1301" s="34" t="s">
        <v>19</v>
      </c>
      <c r="H1301" s="34">
        <v>40.144100000000002</v>
      </c>
      <c r="I1301" s="2">
        <v>-109.87597</v>
      </c>
      <c r="J1301" s="35">
        <v>8790</v>
      </c>
      <c r="K1301" s="34">
        <v>365</v>
      </c>
      <c r="L1301" s="34">
        <v>730</v>
      </c>
      <c r="M1301" s="34">
        <v>1095</v>
      </c>
      <c r="N1301" s="34">
        <v>1460</v>
      </c>
      <c r="O1301" s="34">
        <v>1825</v>
      </c>
      <c r="P1301" s="34">
        <v>2190</v>
      </c>
      <c r="Q1301" s="48">
        <v>2.3290384453705478E-4</v>
      </c>
      <c r="R1301" s="14">
        <v>8073.6430241389771</v>
      </c>
      <c r="S1301" s="14">
        <v>7415.6668579326479</v>
      </c>
      <c r="T1301" s="14">
        <v>6811.3136515229262</v>
      </c>
      <c r="U1301" s="14">
        <v>6256.2133046462641</v>
      </c>
      <c r="V1301" s="14">
        <v>5746.3518662779024</v>
      </c>
      <c r="W1301" s="12">
        <v>5278.04250960439</v>
      </c>
      <c r="X1301" s="88">
        <f t="shared" si="143"/>
        <v>12.96124176</v>
      </c>
      <c r="Y1301" s="88">
        <f t="shared" si="148"/>
        <v>11.904941879385984</v>
      </c>
      <c r="Z1301" s="88">
        <f t="shared" si="149"/>
        <v>10.934727071363438</v>
      </c>
      <c r="AA1301" s="88">
        <f t="shared" si="144"/>
        <v>10.043581676971222</v>
      </c>
      <c r="AB1301" s="88">
        <f t="shared" si="145"/>
        <v>9.2250617910863202</v>
      </c>
      <c r="AC1301" s="88">
        <f t="shared" si="146"/>
        <v>8.4732486663088835</v>
      </c>
      <c r="AD1301" s="88">
        <f t="shared" si="147"/>
        <v>7.7827059142820953</v>
      </c>
    </row>
    <row r="1302" spans="1:30" x14ac:dyDescent="0.25">
      <c r="A1302" s="30" t="s">
        <v>1256</v>
      </c>
      <c r="B1302" s="47">
        <v>40654</v>
      </c>
      <c r="C1302" s="35">
        <v>4301350561</v>
      </c>
      <c r="D1302" s="34">
        <v>364</v>
      </c>
      <c r="E1302" s="32">
        <v>8793</v>
      </c>
      <c r="F1302" s="34" t="s">
        <v>18</v>
      </c>
      <c r="G1302" s="34" t="s">
        <v>32</v>
      </c>
      <c r="H1302" s="34">
        <v>40.254170000000002</v>
      </c>
      <c r="I1302" s="2">
        <v>-110.23339</v>
      </c>
      <c r="J1302" s="35">
        <v>8793</v>
      </c>
      <c r="K1302" s="34">
        <v>365</v>
      </c>
      <c r="L1302" s="34">
        <v>730</v>
      </c>
      <c r="M1302" s="34">
        <v>1095</v>
      </c>
      <c r="N1302" s="34">
        <v>1460</v>
      </c>
      <c r="O1302" s="34">
        <v>1825</v>
      </c>
      <c r="P1302" s="34">
        <v>2190</v>
      </c>
      <c r="Q1302" s="48">
        <v>2.3290384453705478E-4</v>
      </c>
      <c r="R1302" s="14">
        <v>8076.3985337035292</v>
      </c>
      <c r="S1302" s="14">
        <v>7418.197802252761</v>
      </c>
      <c r="T1302" s="14">
        <v>6813.6383319500674</v>
      </c>
      <c r="U1302" s="14">
        <v>6258.3485310301021</v>
      </c>
      <c r="V1302" s="14">
        <v>5748.3130785189533</v>
      </c>
      <c r="W1302" s="12">
        <v>5279.8438893005005</v>
      </c>
      <c r="X1302" s="88">
        <f t="shared" si="143"/>
        <v>12.965665392</v>
      </c>
      <c r="Y1302" s="88">
        <f t="shared" si="148"/>
        <v>11.909004999481336</v>
      </c>
      <c r="Z1302" s="88">
        <f t="shared" si="149"/>
        <v>10.938459060124995</v>
      </c>
      <c r="AA1302" s="88">
        <f t="shared" si="144"/>
        <v>10.047009520546979</v>
      </c>
      <c r="AB1302" s="88">
        <f t="shared" si="145"/>
        <v>9.2282102763392508</v>
      </c>
      <c r="AC1302" s="88">
        <f t="shared" si="146"/>
        <v>8.4761405600516504</v>
      </c>
      <c r="AD1302" s="88">
        <f t="shared" si="147"/>
        <v>7.7853621279047172</v>
      </c>
    </row>
    <row r="1303" spans="1:30" x14ac:dyDescent="0.25">
      <c r="A1303" s="30" t="s">
        <v>102</v>
      </c>
      <c r="B1303" s="47">
        <v>28910</v>
      </c>
      <c r="C1303" s="35">
        <v>4301330470</v>
      </c>
      <c r="D1303" s="34">
        <v>366</v>
      </c>
      <c r="E1303" s="32">
        <v>8799</v>
      </c>
      <c r="F1303" s="34" t="s">
        <v>18</v>
      </c>
      <c r="G1303" s="34" t="s">
        <v>32</v>
      </c>
      <c r="H1303" s="34">
        <v>40.318350000000002</v>
      </c>
      <c r="I1303" s="2">
        <v>-110.38368</v>
      </c>
      <c r="J1303" s="35">
        <v>8799</v>
      </c>
      <c r="K1303" s="34">
        <v>365</v>
      </c>
      <c r="L1303" s="34">
        <v>730</v>
      </c>
      <c r="M1303" s="34">
        <v>1095</v>
      </c>
      <c r="N1303" s="34">
        <v>1460</v>
      </c>
      <c r="O1303" s="34">
        <v>1825</v>
      </c>
      <c r="P1303" s="34">
        <v>2190</v>
      </c>
      <c r="Q1303" s="48">
        <v>2.3290384453705478E-4</v>
      </c>
      <c r="R1303" s="14">
        <v>8081.9095528326352</v>
      </c>
      <c r="S1303" s="14">
        <v>7423.2596908929881</v>
      </c>
      <c r="T1303" s="14">
        <v>6818.2876928043497</v>
      </c>
      <c r="U1303" s="14">
        <v>6262.618983797779</v>
      </c>
      <c r="V1303" s="14">
        <v>5752.235503001054</v>
      </c>
      <c r="W1303" s="12">
        <v>5283.4466486927222</v>
      </c>
      <c r="X1303" s="88">
        <f t="shared" si="143"/>
        <v>12.974512656</v>
      </c>
      <c r="Y1303" s="88">
        <f t="shared" si="148"/>
        <v>11.917131239672045</v>
      </c>
      <c r="Z1303" s="88">
        <f t="shared" si="149"/>
        <v>10.945923037648109</v>
      </c>
      <c r="AA1303" s="88">
        <f t="shared" si="144"/>
        <v>10.053865207698497</v>
      </c>
      <c r="AB1303" s="88">
        <f t="shared" si="145"/>
        <v>9.2345072468451121</v>
      </c>
      <c r="AC1303" s="88">
        <f t="shared" si="146"/>
        <v>8.4819243475371859</v>
      </c>
      <c r="AD1303" s="88">
        <f t="shared" si="147"/>
        <v>7.7906745551499608</v>
      </c>
    </row>
    <row r="1304" spans="1:30" x14ac:dyDescent="0.25">
      <c r="A1304" s="30" t="s">
        <v>1342</v>
      </c>
      <c r="B1304" s="47">
        <v>40781</v>
      </c>
      <c r="C1304" s="35">
        <v>4301350544</v>
      </c>
      <c r="D1304" s="34">
        <v>355</v>
      </c>
      <c r="E1304" s="32">
        <v>8807</v>
      </c>
      <c r="F1304" s="34" t="s">
        <v>18</v>
      </c>
      <c r="G1304" s="34" t="s">
        <v>32</v>
      </c>
      <c r="H1304" s="34">
        <v>40.039450000000002</v>
      </c>
      <c r="I1304" s="2">
        <v>-110.08466</v>
      </c>
      <c r="J1304" s="35">
        <v>8807</v>
      </c>
      <c r="K1304" s="34">
        <v>365</v>
      </c>
      <c r="L1304" s="34">
        <v>730</v>
      </c>
      <c r="M1304" s="34">
        <v>1095</v>
      </c>
      <c r="N1304" s="34">
        <v>1460</v>
      </c>
      <c r="O1304" s="34">
        <v>1825</v>
      </c>
      <c r="P1304" s="34">
        <v>2190</v>
      </c>
      <c r="Q1304" s="48">
        <v>2.3290384453705478E-4</v>
      </c>
      <c r="R1304" s="14">
        <v>8089.257578338108</v>
      </c>
      <c r="S1304" s="14">
        <v>7430.0088757466237</v>
      </c>
      <c r="T1304" s="14">
        <v>6824.4868406100586</v>
      </c>
      <c r="U1304" s="14">
        <v>6268.3129208213477</v>
      </c>
      <c r="V1304" s="14">
        <v>5757.4654023105222</v>
      </c>
      <c r="W1304" s="12">
        <v>5288.2503278823506</v>
      </c>
      <c r="X1304" s="88">
        <f t="shared" si="143"/>
        <v>12.986309007999999</v>
      </c>
      <c r="Y1304" s="88">
        <f t="shared" si="148"/>
        <v>11.927966226592988</v>
      </c>
      <c r="Z1304" s="88">
        <f t="shared" si="149"/>
        <v>10.955875007678928</v>
      </c>
      <c r="AA1304" s="88">
        <f t="shared" si="144"/>
        <v>10.063006123900518</v>
      </c>
      <c r="AB1304" s="88">
        <f t="shared" si="145"/>
        <v>9.2429032075195927</v>
      </c>
      <c r="AC1304" s="88">
        <f t="shared" si="146"/>
        <v>8.4896360641845661</v>
      </c>
      <c r="AD1304" s="88">
        <f t="shared" si="147"/>
        <v>7.7977577914769522</v>
      </c>
    </row>
    <row r="1305" spans="1:30" x14ac:dyDescent="0.25">
      <c r="A1305" s="30" t="s">
        <v>1427</v>
      </c>
      <c r="B1305" s="47">
        <v>40905</v>
      </c>
      <c r="C1305" s="35">
        <v>4301350705</v>
      </c>
      <c r="D1305" s="34">
        <v>322</v>
      </c>
      <c r="E1305" s="32">
        <v>8814</v>
      </c>
      <c r="F1305" s="34" t="s">
        <v>18</v>
      </c>
      <c r="G1305" s="34" t="s">
        <v>32</v>
      </c>
      <c r="H1305" s="34">
        <v>40.05453</v>
      </c>
      <c r="I1305" s="2">
        <v>-110.145619999999</v>
      </c>
      <c r="J1305" s="35">
        <v>8814</v>
      </c>
      <c r="K1305" s="34">
        <v>365</v>
      </c>
      <c r="L1305" s="34">
        <v>730</v>
      </c>
      <c r="M1305" s="34">
        <v>1095</v>
      </c>
      <c r="N1305" s="34">
        <v>1460</v>
      </c>
      <c r="O1305" s="34">
        <v>1825</v>
      </c>
      <c r="P1305" s="34">
        <v>2190</v>
      </c>
      <c r="Q1305" s="48">
        <v>2.3290384453705478E-4</v>
      </c>
      <c r="R1305" s="14">
        <v>8095.6871006553974</v>
      </c>
      <c r="S1305" s="14">
        <v>7435.9144124935556</v>
      </c>
      <c r="T1305" s="14">
        <v>6829.9110949400538</v>
      </c>
      <c r="U1305" s="14">
        <v>6273.2951157169709</v>
      </c>
      <c r="V1305" s="14">
        <v>5762.0415642063062</v>
      </c>
      <c r="W1305" s="12">
        <v>5292.4535471732752</v>
      </c>
      <c r="X1305" s="88">
        <f t="shared" si="143"/>
        <v>12.996630816</v>
      </c>
      <c r="Y1305" s="88">
        <f t="shared" si="148"/>
        <v>11.937446840148812</v>
      </c>
      <c r="Z1305" s="88">
        <f t="shared" si="149"/>
        <v>10.964582981455896</v>
      </c>
      <c r="AA1305" s="88">
        <f t="shared" si="144"/>
        <v>10.071004425577286</v>
      </c>
      <c r="AB1305" s="88">
        <f t="shared" si="145"/>
        <v>9.2502496731097654</v>
      </c>
      <c r="AC1305" s="88">
        <f t="shared" si="146"/>
        <v>8.4963838162510239</v>
      </c>
      <c r="AD1305" s="88">
        <f t="shared" si="147"/>
        <v>7.8039556232630698</v>
      </c>
    </row>
    <row r="1306" spans="1:30" x14ac:dyDescent="0.25">
      <c r="A1306" s="30" t="s">
        <v>354</v>
      </c>
      <c r="B1306" s="47">
        <v>37876</v>
      </c>
      <c r="C1306" s="35">
        <v>4301332327</v>
      </c>
      <c r="D1306" s="34">
        <v>359</v>
      </c>
      <c r="E1306" s="32">
        <v>8850</v>
      </c>
      <c r="F1306" s="34" t="s">
        <v>18</v>
      </c>
      <c r="G1306" s="34" t="s">
        <v>32</v>
      </c>
      <c r="H1306" s="34">
        <v>40.039499999999897</v>
      </c>
      <c r="I1306" s="2">
        <v>-110.18769</v>
      </c>
      <c r="J1306" s="35">
        <v>8850</v>
      </c>
      <c r="K1306" s="34">
        <v>365</v>
      </c>
      <c r="L1306" s="34">
        <v>730</v>
      </c>
      <c r="M1306" s="34">
        <v>1095</v>
      </c>
      <c r="N1306" s="34">
        <v>1460</v>
      </c>
      <c r="O1306" s="34">
        <v>1825</v>
      </c>
      <c r="P1306" s="34">
        <v>2190</v>
      </c>
      <c r="Q1306" s="48">
        <v>2.3290384453705478E-4</v>
      </c>
      <c r="R1306" s="14">
        <v>8128.7532154300279</v>
      </c>
      <c r="S1306" s="14">
        <v>7466.2857443349185</v>
      </c>
      <c r="T1306" s="14">
        <v>6857.8072600657451</v>
      </c>
      <c r="U1306" s="14">
        <v>6298.9178323230308</v>
      </c>
      <c r="V1306" s="14">
        <v>5785.5761110989124</v>
      </c>
      <c r="W1306" s="12">
        <v>5314.0701035266038</v>
      </c>
      <c r="X1306" s="88">
        <f t="shared" si="143"/>
        <v>13.049714399999999</v>
      </c>
      <c r="Y1306" s="88">
        <f t="shared" si="148"/>
        <v>11.986204281293055</v>
      </c>
      <c r="Z1306" s="88">
        <f t="shared" si="149"/>
        <v>11.009366846594588</v>
      </c>
      <c r="AA1306" s="88">
        <f t="shared" si="144"/>
        <v>10.112138548486383</v>
      </c>
      <c r="AB1306" s="88">
        <f t="shared" si="145"/>
        <v>9.2880314961449315</v>
      </c>
      <c r="AC1306" s="88">
        <f t="shared" si="146"/>
        <v>8.5310865411642336</v>
      </c>
      <c r="AD1306" s="88">
        <f t="shared" si="147"/>
        <v>7.8358301867345324</v>
      </c>
    </row>
    <row r="1307" spans="1:30" x14ac:dyDescent="0.25">
      <c r="A1307" s="30" t="s">
        <v>1006</v>
      </c>
      <c r="B1307" s="47">
        <v>40379</v>
      </c>
      <c r="C1307" s="35">
        <v>4301350065</v>
      </c>
      <c r="D1307" s="34">
        <v>366</v>
      </c>
      <c r="E1307" s="32">
        <v>8850</v>
      </c>
      <c r="F1307" s="34" t="s">
        <v>18</v>
      </c>
      <c r="G1307" s="34" t="s">
        <v>32</v>
      </c>
      <c r="H1307" s="34">
        <v>40.328220000000002</v>
      </c>
      <c r="I1307" s="2">
        <v>-110.23508</v>
      </c>
      <c r="J1307" s="35">
        <v>8850</v>
      </c>
      <c r="K1307" s="34">
        <v>365</v>
      </c>
      <c r="L1307" s="34">
        <v>730</v>
      </c>
      <c r="M1307" s="34">
        <v>1095</v>
      </c>
      <c r="N1307" s="34">
        <v>1460</v>
      </c>
      <c r="O1307" s="34">
        <v>1825</v>
      </c>
      <c r="P1307" s="34">
        <v>2190</v>
      </c>
      <c r="Q1307" s="48">
        <v>2.3290384453705478E-4</v>
      </c>
      <c r="R1307" s="14">
        <v>8128.7532154300279</v>
      </c>
      <c r="S1307" s="14">
        <v>7466.2857443349185</v>
      </c>
      <c r="T1307" s="14">
        <v>6857.8072600657451</v>
      </c>
      <c r="U1307" s="14">
        <v>6298.9178323230308</v>
      </c>
      <c r="V1307" s="14">
        <v>5785.5761110989124</v>
      </c>
      <c r="W1307" s="12">
        <v>5314.0701035266038</v>
      </c>
      <c r="X1307" s="88">
        <f t="shared" si="143"/>
        <v>13.049714399999999</v>
      </c>
      <c r="Y1307" s="88">
        <f t="shared" si="148"/>
        <v>11.986204281293055</v>
      </c>
      <c r="Z1307" s="88">
        <f t="shared" si="149"/>
        <v>11.009366846594588</v>
      </c>
      <c r="AA1307" s="88">
        <f t="shared" si="144"/>
        <v>10.112138548486383</v>
      </c>
      <c r="AB1307" s="88">
        <f t="shared" si="145"/>
        <v>9.2880314961449315</v>
      </c>
      <c r="AC1307" s="88">
        <f t="shared" si="146"/>
        <v>8.5310865411642336</v>
      </c>
      <c r="AD1307" s="88">
        <f t="shared" si="147"/>
        <v>7.8358301867345324</v>
      </c>
    </row>
    <row r="1308" spans="1:30" x14ac:dyDescent="0.25">
      <c r="A1308" s="30" t="s">
        <v>1250</v>
      </c>
      <c r="B1308" s="47">
        <v>40649</v>
      </c>
      <c r="C1308" s="35">
        <v>4301334075</v>
      </c>
      <c r="D1308" s="34">
        <v>355</v>
      </c>
      <c r="E1308" s="32">
        <v>8857</v>
      </c>
      <c r="F1308" s="34" t="s">
        <v>18</v>
      </c>
      <c r="G1308" s="34" t="s">
        <v>32</v>
      </c>
      <c r="H1308" s="34">
        <v>40.069119999999899</v>
      </c>
      <c r="I1308" s="2">
        <v>-110.14545</v>
      </c>
      <c r="J1308" s="35">
        <v>8857</v>
      </c>
      <c r="K1308" s="34">
        <v>365</v>
      </c>
      <c r="L1308" s="34">
        <v>730</v>
      </c>
      <c r="M1308" s="34">
        <v>1095</v>
      </c>
      <c r="N1308" s="34">
        <v>1460</v>
      </c>
      <c r="O1308" s="34">
        <v>1825</v>
      </c>
      <c r="P1308" s="34">
        <v>2190</v>
      </c>
      <c r="Q1308" s="48">
        <v>2.3290384453705478E-4</v>
      </c>
      <c r="R1308" s="14">
        <v>8135.1827377473173</v>
      </c>
      <c r="S1308" s="14">
        <v>7472.1912810818494</v>
      </c>
      <c r="T1308" s="14">
        <v>6863.2315143957403</v>
      </c>
      <c r="U1308" s="14">
        <v>6303.9000272186531</v>
      </c>
      <c r="V1308" s="14">
        <v>5790.1522729946964</v>
      </c>
      <c r="W1308" s="12">
        <v>5318.2733228175293</v>
      </c>
      <c r="X1308" s="88">
        <f t="shared" si="143"/>
        <v>13.060036208</v>
      </c>
      <c r="Y1308" s="88">
        <f t="shared" si="148"/>
        <v>11.99568489484888</v>
      </c>
      <c r="Z1308" s="88">
        <f t="shared" si="149"/>
        <v>11.018074820371554</v>
      </c>
      <c r="AA1308" s="88">
        <f t="shared" si="144"/>
        <v>10.120136850163153</v>
      </c>
      <c r="AB1308" s="88">
        <f t="shared" si="145"/>
        <v>9.2953779617351007</v>
      </c>
      <c r="AC1308" s="88">
        <f t="shared" si="146"/>
        <v>8.5378342932306914</v>
      </c>
      <c r="AD1308" s="88">
        <f t="shared" si="147"/>
        <v>7.8420280185206508</v>
      </c>
    </row>
    <row r="1309" spans="1:30" x14ac:dyDescent="0.25">
      <c r="A1309" s="30" t="s">
        <v>198</v>
      </c>
      <c r="B1309" s="47">
        <v>31637</v>
      </c>
      <c r="C1309" s="35">
        <v>4301330815</v>
      </c>
      <c r="D1309" s="34">
        <v>366</v>
      </c>
      <c r="E1309" s="32">
        <v>8983</v>
      </c>
      <c r="F1309" s="34" t="s">
        <v>18</v>
      </c>
      <c r="G1309" s="34" t="s">
        <v>32</v>
      </c>
      <c r="H1309" s="34">
        <v>40.30744</v>
      </c>
      <c r="I1309" s="2">
        <v>-110.30709</v>
      </c>
      <c r="J1309" s="35">
        <v>8983</v>
      </c>
      <c r="K1309" s="34">
        <v>365</v>
      </c>
      <c r="L1309" s="34">
        <v>730</v>
      </c>
      <c r="M1309" s="34">
        <v>1095</v>
      </c>
      <c r="N1309" s="34">
        <v>1460</v>
      </c>
      <c r="O1309" s="34">
        <v>1825</v>
      </c>
      <c r="P1309" s="34">
        <v>2190</v>
      </c>
      <c r="Q1309" s="48">
        <v>2.3290384453705478E-4</v>
      </c>
      <c r="R1309" s="14">
        <v>8250.914139458524</v>
      </c>
      <c r="S1309" s="14">
        <v>7578.4909425266178</v>
      </c>
      <c r="T1309" s="14">
        <v>6960.8680923356596</v>
      </c>
      <c r="U1309" s="14">
        <v>6393.5795353398626</v>
      </c>
      <c r="V1309" s="14">
        <v>5872.5231871188171</v>
      </c>
      <c r="W1309" s="12">
        <v>5393.9312700541786</v>
      </c>
      <c r="X1309" s="88">
        <f t="shared" si="143"/>
        <v>13.245828752</v>
      </c>
      <c r="Y1309" s="88">
        <f t="shared" si="148"/>
        <v>12.166335938853729</v>
      </c>
      <c r="Z1309" s="88">
        <f t="shared" si="149"/>
        <v>11.174818348356968</v>
      </c>
      <c r="AA1309" s="88">
        <f t="shared" si="144"/>
        <v>10.264106280344992</v>
      </c>
      <c r="AB1309" s="88">
        <f t="shared" si="145"/>
        <v>9.4276143423581811</v>
      </c>
      <c r="AC1309" s="88">
        <f t="shared" si="146"/>
        <v>8.6592938304269289</v>
      </c>
      <c r="AD1309" s="88">
        <f t="shared" si="147"/>
        <v>7.9535889906707684</v>
      </c>
    </row>
    <row r="1310" spans="1:30" x14ac:dyDescent="0.25">
      <c r="A1310" s="30" t="s">
        <v>1354</v>
      </c>
      <c r="B1310" s="47">
        <v>40802</v>
      </c>
      <c r="C1310" s="35">
        <v>4304751413</v>
      </c>
      <c r="D1310" s="34">
        <v>356</v>
      </c>
      <c r="E1310" s="32">
        <v>9039</v>
      </c>
      <c r="F1310" s="34" t="s">
        <v>18</v>
      </c>
      <c r="G1310" s="34" t="s">
        <v>19</v>
      </c>
      <c r="H1310" s="34">
        <v>40.129480000000001</v>
      </c>
      <c r="I1310" s="2">
        <v>-109.94662</v>
      </c>
      <c r="J1310" s="35">
        <v>9039</v>
      </c>
      <c r="K1310" s="34">
        <v>365</v>
      </c>
      <c r="L1310" s="34">
        <v>730</v>
      </c>
      <c r="M1310" s="34">
        <v>1095</v>
      </c>
      <c r="N1310" s="34">
        <v>1460</v>
      </c>
      <c r="O1310" s="34">
        <v>1825</v>
      </c>
      <c r="P1310" s="34">
        <v>2190</v>
      </c>
      <c r="Q1310" s="48">
        <v>2.3290384453705478E-4</v>
      </c>
      <c r="R1310" s="14">
        <v>8302.3503179968393</v>
      </c>
      <c r="S1310" s="14">
        <v>7625.7352365020706</v>
      </c>
      <c r="T1310" s="14">
        <v>7004.2621269756237</v>
      </c>
      <c r="U1310" s="14">
        <v>6433.437094504844</v>
      </c>
      <c r="V1310" s="14">
        <v>5909.1324822850929</v>
      </c>
      <c r="W1310" s="12">
        <v>5427.5570243815791</v>
      </c>
      <c r="X1310" s="88">
        <f t="shared" si="143"/>
        <v>13.328403216</v>
      </c>
      <c r="Y1310" s="88">
        <f t="shared" si="148"/>
        <v>12.242180847300331</v>
      </c>
      <c r="Z1310" s="88">
        <f t="shared" si="149"/>
        <v>11.244482138572709</v>
      </c>
      <c r="AA1310" s="88">
        <f t="shared" si="144"/>
        <v>10.328092693759144</v>
      </c>
      <c r="AB1310" s="88">
        <f t="shared" si="145"/>
        <v>9.4863860670795503</v>
      </c>
      <c r="AC1310" s="88">
        <f t="shared" si="146"/>
        <v>8.7132758469585898</v>
      </c>
      <c r="AD1310" s="88">
        <f t="shared" si="147"/>
        <v>8.0031716449597106</v>
      </c>
    </row>
    <row r="1311" spans="1:30" x14ac:dyDescent="0.25">
      <c r="A1311" s="30" t="s">
        <v>861</v>
      </c>
      <c r="B1311" s="47">
        <v>40161</v>
      </c>
      <c r="C1311" s="35">
        <v>4301350037</v>
      </c>
      <c r="D1311" s="34">
        <v>353</v>
      </c>
      <c r="E1311" s="32">
        <v>9058</v>
      </c>
      <c r="F1311" s="34" t="s">
        <v>18</v>
      </c>
      <c r="G1311" s="34" t="s">
        <v>32</v>
      </c>
      <c r="H1311" s="34">
        <v>40.092190000000002</v>
      </c>
      <c r="I1311" s="2">
        <v>-110.33992000000001</v>
      </c>
      <c r="J1311" s="35">
        <v>9058</v>
      </c>
      <c r="K1311" s="34">
        <v>365</v>
      </c>
      <c r="L1311" s="34">
        <v>730</v>
      </c>
      <c r="M1311" s="34">
        <v>1095</v>
      </c>
      <c r="N1311" s="34">
        <v>1460</v>
      </c>
      <c r="O1311" s="34">
        <v>1825</v>
      </c>
      <c r="P1311" s="34">
        <v>2190</v>
      </c>
      <c r="Q1311" s="48">
        <v>2.3290384453705478E-4</v>
      </c>
      <c r="R1311" s="14">
        <v>8319.801878572338</v>
      </c>
      <c r="S1311" s="14">
        <v>7641.7645505294558</v>
      </c>
      <c r="T1311" s="14">
        <v>7018.9851030141836</v>
      </c>
      <c r="U1311" s="14">
        <v>6446.9601949358203</v>
      </c>
      <c r="V1311" s="14">
        <v>5921.5534931450793</v>
      </c>
      <c r="W1311" s="12">
        <v>5438.9657624569472</v>
      </c>
      <c r="X1311" s="88">
        <f t="shared" si="143"/>
        <v>13.356419552</v>
      </c>
      <c r="Y1311" s="88">
        <f t="shared" si="148"/>
        <v>12.26791394123757</v>
      </c>
      <c r="Z1311" s="88">
        <f t="shared" si="149"/>
        <v>11.268118067395905</v>
      </c>
      <c r="AA1311" s="88">
        <f t="shared" si="144"/>
        <v>10.349802369738946</v>
      </c>
      <c r="AB1311" s="88">
        <f t="shared" si="145"/>
        <v>9.5063264736814439</v>
      </c>
      <c r="AC1311" s="88">
        <f t="shared" si="146"/>
        <v>8.731591173996117</v>
      </c>
      <c r="AD1311" s="88">
        <f t="shared" si="147"/>
        <v>8.0199943312363171</v>
      </c>
    </row>
    <row r="1312" spans="1:30" x14ac:dyDescent="0.25">
      <c r="A1312" s="30" t="s">
        <v>1571</v>
      </c>
      <c r="B1312" s="47">
        <v>41108</v>
      </c>
      <c r="C1312" s="35">
        <v>4304740605</v>
      </c>
      <c r="D1312" s="34">
        <v>355</v>
      </c>
      <c r="E1312" s="32">
        <v>9095</v>
      </c>
      <c r="F1312" s="34" t="s">
        <v>18</v>
      </c>
      <c r="G1312" s="34" t="s">
        <v>19</v>
      </c>
      <c r="H1312" s="34">
        <v>40.276400000000002</v>
      </c>
      <c r="I1312" s="2">
        <v>-109.94110000000001</v>
      </c>
      <c r="J1312" s="35">
        <v>9095</v>
      </c>
      <c r="K1312" s="34">
        <v>365</v>
      </c>
      <c r="L1312" s="34">
        <v>730</v>
      </c>
      <c r="M1312" s="34">
        <v>1095</v>
      </c>
      <c r="N1312" s="34">
        <v>1460</v>
      </c>
      <c r="O1312" s="34">
        <v>1825</v>
      </c>
      <c r="P1312" s="34">
        <v>2190</v>
      </c>
      <c r="Q1312" s="48">
        <v>2.3290384453705478E-4</v>
      </c>
      <c r="R1312" s="14">
        <v>8353.7864965351528</v>
      </c>
      <c r="S1312" s="14">
        <v>7672.9795304775234</v>
      </c>
      <c r="T1312" s="14">
        <v>7047.6561616155877</v>
      </c>
      <c r="U1312" s="14">
        <v>6473.2946536698264</v>
      </c>
      <c r="V1312" s="14">
        <v>5945.7417774513679</v>
      </c>
      <c r="W1312" s="12">
        <v>5461.1827787089787</v>
      </c>
      <c r="X1312" s="88">
        <f t="shared" si="143"/>
        <v>13.41097768</v>
      </c>
      <c r="Y1312" s="88">
        <f t="shared" si="148"/>
        <v>12.31802575574693</v>
      </c>
      <c r="Z1312" s="88">
        <f t="shared" si="149"/>
        <v>11.314145928788449</v>
      </c>
      <c r="AA1312" s="88">
        <f t="shared" si="144"/>
        <v>10.392079107173295</v>
      </c>
      <c r="AB1312" s="88">
        <f t="shared" si="145"/>
        <v>9.5451577918009196</v>
      </c>
      <c r="AC1312" s="88">
        <f t="shared" si="146"/>
        <v>8.7672578634902489</v>
      </c>
      <c r="AD1312" s="88">
        <f t="shared" si="147"/>
        <v>8.0527542992486527</v>
      </c>
    </row>
    <row r="1313" spans="1:30" x14ac:dyDescent="0.25">
      <c r="A1313" s="30" t="s">
        <v>782</v>
      </c>
      <c r="B1313" s="47">
        <v>39929</v>
      </c>
      <c r="C1313" s="35">
        <v>4301334091</v>
      </c>
      <c r="D1313" s="34">
        <v>366</v>
      </c>
      <c r="E1313" s="32">
        <v>9113</v>
      </c>
      <c r="F1313" s="34" t="s">
        <v>18</v>
      </c>
      <c r="G1313" s="34" t="s">
        <v>32</v>
      </c>
      <c r="H1313" s="34">
        <v>40.303040000000003</v>
      </c>
      <c r="I1313" s="2">
        <v>-110.37526</v>
      </c>
      <c r="J1313" s="35">
        <v>9113</v>
      </c>
      <c r="K1313" s="34">
        <v>365</v>
      </c>
      <c r="L1313" s="34">
        <v>730</v>
      </c>
      <c r="M1313" s="34">
        <v>1095</v>
      </c>
      <c r="N1313" s="34">
        <v>1460</v>
      </c>
      <c r="O1313" s="34">
        <v>1825</v>
      </c>
      <c r="P1313" s="34">
        <v>2190</v>
      </c>
      <c r="Q1313" s="48">
        <v>2.3290384453705478E-4</v>
      </c>
      <c r="R1313" s="14">
        <v>8370.3195539224689</v>
      </c>
      <c r="S1313" s="14">
        <v>7688.165196398204</v>
      </c>
      <c r="T1313" s="14">
        <v>7061.6042441784339</v>
      </c>
      <c r="U1313" s="14">
        <v>6486.1060119728563</v>
      </c>
      <c r="V1313" s="14">
        <v>5957.5090508976709</v>
      </c>
      <c r="W1313" s="12">
        <v>5471.991056885643</v>
      </c>
      <c r="X1313" s="88">
        <f t="shared" si="143"/>
        <v>13.437519472</v>
      </c>
      <c r="Y1313" s="88">
        <f t="shared" si="148"/>
        <v>12.342404476319052</v>
      </c>
      <c r="Z1313" s="88">
        <f t="shared" si="149"/>
        <v>11.336537861357792</v>
      </c>
      <c r="AA1313" s="88">
        <f t="shared" si="144"/>
        <v>10.412646168627845</v>
      </c>
      <c r="AB1313" s="88">
        <f t="shared" si="145"/>
        <v>9.5640487033185035</v>
      </c>
      <c r="AC1313" s="88">
        <f t="shared" si="146"/>
        <v>8.7846092259468556</v>
      </c>
      <c r="AD1313" s="88">
        <f t="shared" si="147"/>
        <v>8.0686915809843835</v>
      </c>
    </row>
    <row r="1314" spans="1:30" x14ac:dyDescent="0.25">
      <c r="A1314" s="30" t="s">
        <v>986</v>
      </c>
      <c r="B1314" s="47">
        <v>40365</v>
      </c>
      <c r="C1314" s="35">
        <v>4301350109</v>
      </c>
      <c r="D1314" s="34">
        <v>362</v>
      </c>
      <c r="E1314" s="32">
        <v>9120</v>
      </c>
      <c r="F1314" s="34" t="s">
        <v>18</v>
      </c>
      <c r="G1314" s="34" t="s">
        <v>32</v>
      </c>
      <c r="H1314" s="34">
        <v>40.076189999999897</v>
      </c>
      <c r="I1314" s="2">
        <v>-110.0698</v>
      </c>
      <c r="J1314" s="35">
        <v>9120</v>
      </c>
      <c r="K1314" s="34">
        <v>365</v>
      </c>
      <c r="L1314" s="34">
        <v>730</v>
      </c>
      <c r="M1314" s="34">
        <v>1095</v>
      </c>
      <c r="N1314" s="34">
        <v>1460</v>
      </c>
      <c r="O1314" s="34">
        <v>1825</v>
      </c>
      <c r="P1314" s="34">
        <v>2190</v>
      </c>
      <c r="Q1314" s="48">
        <v>2.3290384453705478E-4</v>
      </c>
      <c r="R1314" s="14">
        <v>8376.7490762397574</v>
      </c>
      <c r="S1314" s="14">
        <v>7694.0707331451358</v>
      </c>
      <c r="T1314" s="14">
        <v>7067.028498508429</v>
      </c>
      <c r="U1314" s="14">
        <v>6491.0882068684787</v>
      </c>
      <c r="V1314" s="14">
        <v>5962.0852127934559</v>
      </c>
      <c r="W1314" s="12">
        <v>5476.1942761765686</v>
      </c>
      <c r="X1314" s="88">
        <f t="shared" si="143"/>
        <v>13.447841279999999</v>
      </c>
      <c r="Y1314" s="88">
        <f t="shared" si="148"/>
        <v>12.351885089874877</v>
      </c>
      <c r="Z1314" s="88">
        <f t="shared" si="149"/>
        <v>11.34524583513476</v>
      </c>
      <c r="AA1314" s="88">
        <f t="shared" si="144"/>
        <v>10.420644470304612</v>
      </c>
      <c r="AB1314" s="88">
        <f t="shared" si="145"/>
        <v>9.5713951689086745</v>
      </c>
      <c r="AC1314" s="88">
        <f t="shared" si="146"/>
        <v>8.7913569780133134</v>
      </c>
      <c r="AD1314" s="88">
        <f t="shared" si="147"/>
        <v>8.0748894127705011</v>
      </c>
    </row>
    <row r="1315" spans="1:30" x14ac:dyDescent="0.25">
      <c r="A1315" s="30" t="s">
        <v>784</v>
      </c>
      <c r="B1315" s="47">
        <v>39934</v>
      </c>
      <c r="C1315" s="35">
        <v>4301334078</v>
      </c>
      <c r="D1315" s="34">
        <v>362</v>
      </c>
      <c r="E1315" s="32">
        <v>9193</v>
      </c>
      <c r="F1315" s="34" t="s">
        <v>18</v>
      </c>
      <c r="G1315" s="34" t="s">
        <v>32</v>
      </c>
      <c r="H1315" s="34">
        <v>40.043599999999898</v>
      </c>
      <c r="I1315" s="2">
        <v>-110.155019999999</v>
      </c>
      <c r="J1315" s="35">
        <v>9193</v>
      </c>
      <c r="K1315" s="34">
        <v>365</v>
      </c>
      <c r="L1315" s="34">
        <v>730</v>
      </c>
      <c r="M1315" s="34">
        <v>1095</v>
      </c>
      <c r="N1315" s="34">
        <v>1460</v>
      </c>
      <c r="O1315" s="34">
        <v>1825</v>
      </c>
      <c r="P1315" s="34">
        <v>2190</v>
      </c>
      <c r="Q1315" s="48">
        <v>2.3290384453705478E-4</v>
      </c>
      <c r="R1315" s="14">
        <v>8443.7998089772027</v>
      </c>
      <c r="S1315" s="14">
        <v>7755.6570449345654</v>
      </c>
      <c r="T1315" s="14">
        <v>7123.5957222355246</v>
      </c>
      <c r="U1315" s="14">
        <v>6543.0453822085447</v>
      </c>
      <c r="V1315" s="14">
        <v>6009.8080439923506</v>
      </c>
      <c r="W1315" s="12">
        <v>5520.0278487819287</v>
      </c>
      <c r="X1315" s="88">
        <f t="shared" si="143"/>
        <v>13.555482992</v>
      </c>
      <c r="Y1315" s="88">
        <f t="shared" si="148"/>
        <v>12.45075434552848</v>
      </c>
      <c r="Z1315" s="88">
        <f t="shared" si="149"/>
        <v>11.436057561665994</v>
      </c>
      <c r="AA1315" s="88">
        <f t="shared" si="144"/>
        <v>10.504055330648059</v>
      </c>
      <c r="AB1315" s="88">
        <f t="shared" si="145"/>
        <v>9.6480083100633163</v>
      </c>
      <c r="AC1315" s="88">
        <f t="shared" si="146"/>
        <v>8.8617263924206569</v>
      </c>
      <c r="AD1315" s="88">
        <f t="shared" si="147"/>
        <v>8.1395239442543001</v>
      </c>
    </row>
    <row r="1316" spans="1:30" x14ac:dyDescent="0.25">
      <c r="A1316" s="30" t="s">
        <v>700</v>
      </c>
      <c r="B1316" s="47">
        <v>39654</v>
      </c>
      <c r="C1316" s="35">
        <v>4301333763</v>
      </c>
      <c r="D1316" s="34">
        <v>303</v>
      </c>
      <c r="E1316" s="32">
        <v>9196</v>
      </c>
      <c r="F1316" s="34" t="s">
        <v>18</v>
      </c>
      <c r="G1316" s="34" t="s">
        <v>32</v>
      </c>
      <c r="H1316" s="34">
        <v>40.05818</v>
      </c>
      <c r="I1316" s="2">
        <v>-110.12224000000001</v>
      </c>
      <c r="J1316" s="35">
        <v>9196</v>
      </c>
      <c r="K1316" s="34">
        <v>365</v>
      </c>
      <c r="L1316" s="34">
        <v>730</v>
      </c>
      <c r="M1316" s="34">
        <v>1095</v>
      </c>
      <c r="N1316" s="34">
        <v>1460</v>
      </c>
      <c r="O1316" s="34">
        <v>1825</v>
      </c>
      <c r="P1316" s="34">
        <v>2190</v>
      </c>
      <c r="Q1316" s="48">
        <v>2.3290384453705478E-4</v>
      </c>
      <c r="R1316" s="14">
        <v>8446.5553185417557</v>
      </c>
      <c r="S1316" s="14">
        <v>7758.1879892546785</v>
      </c>
      <c r="T1316" s="14">
        <v>7125.9204026626658</v>
      </c>
      <c r="U1316" s="14">
        <v>6545.1806085923827</v>
      </c>
      <c r="V1316" s="14">
        <v>6011.7692562334005</v>
      </c>
      <c r="W1316" s="12">
        <v>5521.82922847804</v>
      </c>
      <c r="X1316" s="88">
        <f t="shared" si="143"/>
        <v>13.559906624</v>
      </c>
      <c r="Y1316" s="88">
        <f t="shared" si="148"/>
        <v>12.454817465623835</v>
      </c>
      <c r="Z1316" s="88">
        <f t="shared" si="149"/>
        <v>11.43978955042755</v>
      </c>
      <c r="AA1316" s="88">
        <f t="shared" si="144"/>
        <v>10.507483174223818</v>
      </c>
      <c r="AB1316" s="88">
        <f t="shared" si="145"/>
        <v>9.6511567953162452</v>
      </c>
      <c r="AC1316" s="88">
        <f t="shared" si="146"/>
        <v>8.8646182861634237</v>
      </c>
      <c r="AD1316" s="88">
        <f t="shared" si="147"/>
        <v>8.142180157876922</v>
      </c>
    </row>
    <row r="1317" spans="1:30" x14ac:dyDescent="0.25">
      <c r="A1317" s="30" t="s">
        <v>1401</v>
      </c>
      <c r="B1317" s="47">
        <v>40877</v>
      </c>
      <c r="C1317" s="35">
        <v>4301350709</v>
      </c>
      <c r="D1317" s="34">
        <v>359</v>
      </c>
      <c r="E1317" s="32">
        <v>9224</v>
      </c>
      <c r="F1317" s="34" t="s">
        <v>18</v>
      </c>
      <c r="G1317" s="34" t="s">
        <v>32</v>
      </c>
      <c r="H1317" s="34">
        <v>40.057870000000001</v>
      </c>
      <c r="I1317" s="2">
        <v>-110.11181000000001</v>
      </c>
      <c r="J1317" s="35">
        <v>9224</v>
      </c>
      <c r="K1317" s="34">
        <v>365</v>
      </c>
      <c r="L1317" s="34">
        <v>730</v>
      </c>
      <c r="M1317" s="34">
        <v>1095</v>
      </c>
      <c r="N1317" s="34">
        <v>1460</v>
      </c>
      <c r="O1317" s="34">
        <v>1825</v>
      </c>
      <c r="P1317" s="34">
        <v>2190</v>
      </c>
      <c r="Q1317" s="48">
        <v>2.3290384453705478E-4</v>
      </c>
      <c r="R1317" s="14">
        <v>8472.2734078109133</v>
      </c>
      <c r="S1317" s="14">
        <v>7781.810136242405</v>
      </c>
      <c r="T1317" s="14">
        <v>7147.6174199826482</v>
      </c>
      <c r="U1317" s="14">
        <v>6565.1093881748739</v>
      </c>
      <c r="V1317" s="14">
        <v>6030.0739038165384</v>
      </c>
      <c r="W1317" s="12">
        <v>5538.6421056417394</v>
      </c>
      <c r="X1317" s="88">
        <f t="shared" si="143"/>
        <v>13.601193856</v>
      </c>
      <c r="Y1317" s="88">
        <f t="shared" si="148"/>
        <v>12.492739919847136</v>
      </c>
      <c r="Z1317" s="88">
        <f t="shared" si="149"/>
        <v>11.474621445535421</v>
      </c>
      <c r="AA1317" s="88">
        <f t="shared" si="144"/>
        <v>10.539476380930894</v>
      </c>
      <c r="AB1317" s="88">
        <f t="shared" si="145"/>
        <v>9.6805426576769307</v>
      </c>
      <c r="AC1317" s="88">
        <f t="shared" si="146"/>
        <v>8.8916092944292533</v>
      </c>
      <c r="AD1317" s="88">
        <f t="shared" si="147"/>
        <v>8.1669714850213921</v>
      </c>
    </row>
    <row r="1318" spans="1:30" x14ac:dyDescent="0.25">
      <c r="A1318" s="30" t="s">
        <v>1588</v>
      </c>
      <c r="B1318" s="47">
        <v>41125</v>
      </c>
      <c r="C1318" s="35">
        <v>4301351118</v>
      </c>
      <c r="D1318" s="34">
        <v>151</v>
      </c>
      <c r="E1318" s="32">
        <v>9239</v>
      </c>
      <c r="F1318" s="34" t="s">
        <v>18</v>
      </c>
      <c r="G1318" s="34" t="s">
        <v>32</v>
      </c>
      <c r="H1318" s="34">
        <v>40.058030000000002</v>
      </c>
      <c r="I1318" s="2">
        <v>-110.16486</v>
      </c>
      <c r="J1318" s="35">
        <v>9239</v>
      </c>
      <c r="K1318" s="34">
        <v>365</v>
      </c>
      <c r="L1318" s="34">
        <v>730</v>
      </c>
      <c r="M1318" s="34">
        <v>1095</v>
      </c>
      <c r="N1318" s="34">
        <v>1460</v>
      </c>
      <c r="O1318" s="34">
        <v>1825</v>
      </c>
      <c r="P1318" s="34">
        <v>2190</v>
      </c>
      <c r="Q1318" s="48">
        <v>2.3290384453705478E-4</v>
      </c>
      <c r="R1318" s="14">
        <v>8486.0509556336765</v>
      </c>
      <c r="S1318" s="14">
        <v>7794.4648578429724</v>
      </c>
      <c r="T1318" s="14">
        <v>7159.2408221183523</v>
      </c>
      <c r="U1318" s="14">
        <v>6575.7855200940658</v>
      </c>
      <c r="V1318" s="14">
        <v>6039.8799650217907</v>
      </c>
      <c r="W1318" s="12">
        <v>5547.6490041222933</v>
      </c>
      <c r="X1318" s="88">
        <f t="shared" si="143"/>
        <v>13.623312016</v>
      </c>
      <c r="Y1318" s="88">
        <f t="shared" si="148"/>
        <v>12.513055520323903</v>
      </c>
      <c r="Z1318" s="88">
        <f t="shared" si="149"/>
        <v>11.493281389343208</v>
      </c>
      <c r="AA1318" s="88">
        <f t="shared" si="144"/>
        <v>10.556615598809683</v>
      </c>
      <c r="AB1318" s="88">
        <f t="shared" si="145"/>
        <v>9.6962850839415839</v>
      </c>
      <c r="AC1318" s="88">
        <f t="shared" si="146"/>
        <v>8.9060687631430913</v>
      </c>
      <c r="AD1318" s="88">
        <f t="shared" si="147"/>
        <v>8.1802525531345029</v>
      </c>
    </row>
    <row r="1319" spans="1:30" x14ac:dyDescent="0.25">
      <c r="A1319" s="30" t="s">
        <v>1609</v>
      </c>
      <c r="B1319" s="47">
        <v>41151</v>
      </c>
      <c r="C1319" s="35">
        <v>4301350601</v>
      </c>
      <c r="D1319" s="34">
        <v>335</v>
      </c>
      <c r="E1319" s="32">
        <v>9240</v>
      </c>
      <c r="F1319" s="34" t="s">
        <v>18</v>
      </c>
      <c r="G1319" s="34" t="s">
        <v>32</v>
      </c>
      <c r="H1319" s="34">
        <v>40.042110000000001</v>
      </c>
      <c r="I1319" s="2">
        <v>-110.563019999999</v>
      </c>
      <c r="J1319" s="35">
        <v>9240</v>
      </c>
      <c r="K1319" s="34">
        <v>365</v>
      </c>
      <c r="L1319" s="34">
        <v>730</v>
      </c>
      <c r="M1319" s="34">
        <v>1095</v>
      </c>
      <c r="N1319" s="34">
        <v>1460</v>
      </c>
      <c r="O1319" s="34">
        <v>1825</v>
      </c>
      <c r="P1319" s="34">
        <v>2190</v>
      </c>
      <c r="Q1319" s="48">
        <v>2.3290384453705478E-4</v>
      </c>
      <c r="R1319" s="14">
        <v>8486.969458821859</v>
      </c>
      <c r="S1319" s="14">
        <v>7795.3085059496771</v>
      </c>
      <c r="T1319" s="14">
        <v>7160.015715594066</v>
      </c>
      <c r="U1319" s="14">
        <v>6576.4972622220112</v>
      </c>
      <c r="V1319" s="14">
        <v>6040.5337024354749</v>
      </c>
      <c r="W1319" s="12">
        <v>5548.249464020997</v>
      </c>
      <c r="X1319" s="88">
        <f t="shared" si="143"/>
        <v>13.624786559999999</v>
      </c>
      <c r="Y1319" s="88">
        <f t="shared" si="148"/>
        <v>12.514409893689018</v>
      </c>
      <c r="Z1319" s="88">
        <f t="shared" si="149"/>
        <v>11.494525385597059</v>
      </c>
      <c r="AA1319" s="88">
        <f t="shared" si="144"/>
        <v>10.557758213334935</v>
      </c>
      <c r="AB1319" s="88">
        <f t="shared" si="145"/>
        <v>9.6973345790258936</v>
      </c>
      <c r="AC1319" s="88">
        <f t="shared" si="146"/>
        <v>8.9070327277240153</v>
      </c>
      <c r="AD1319" s="88">
        <f t="shared" si="147"/>
        <v>8.1811379576753769</v>
      </c>
    </row>
    <row r="1320" spans="1:30" x14ac:dyDescent="0.25">
      <c r="A1320" s="30" t="s">
        <v>866</v>
      </c>
      <c r="B1320" s="47">
        <v>40171</v>
      </c>
      <c r="C1320" s="35">
        <v>4301333940</v>
      </c>
      <c r="D1320" s="34">
        <v>363</v>
      </c>
      <c r="E1320" s="32">
        <v>9298</v>
      </c>
      <c r="F1320" s="34" t="s">
        <v>18</v>
      </c>
      <c r="G1320" s="34" t="s">
        <v>32</v>
      </c>
      <c r="H1320" s="34">
        <v>40.033430000000003</v>
      </c>
      <c r="I1320" s="2">
        <v>-110.211659999999</v>
      </c>
      <c r="J1320" s="35">
        <v>9298</v>
      </c>
      <c r="K1320" s="34">
        <v>365</v>
      </c>
      <c r="L1320" s="34">
        <v>730</v>
      </c>
      <c r="M1320" s="34">
        <v>1095</v>
      </c>
      <c r="N1320" s="34">
        <v>1460</v>
      </c>
      <c r="O1320" s="34">
        <v>1825</v>
      </c>
      <c r="P1320" s="34">
        <v>2190</v>
      </c>
      <c r="Q1320" s="48">
        <v>2.3290384453705478E-4</v>
      </c>
      <c r="R1320" s="14">
        <v>8540.242643736543</v>
      </c>
      <c r="S1320" s="14">
        <v>7844.2400961385383</v>
      </c>
      <c r="T1320" s="14">
        <v>7204.9595371854575</v>
      </c>
      <c r="U1320" s="14">
        <v>6617.7783056428852</v>
      </c>
      <c r="V1320" s="14">
        <v>6078.4504724291173</v>
      </c>
      <c r="W1320" s="12">
        <v>5583.0761381458042</v>
      </c>
      <c r="X1320" s="88">
        <f t="shared" si="143"/>
        <v>13.710310112</v>
      </c>
      <c r="Y1320" s="88">
        <f t="shared" si="148"/>
        <v>12.592963548865857</v>
      </c>
      <c r="Z1320" s="88">
        <f t="shared" si="149"/>
        <v>11.566677168320505</v>
      </c>
      <c r="AA1320" s="88">
        <f t="shared" si="144"/>
        <v>10.624029855799593</v>
      </c>
      <c r="AB1320" s="88">
        <f t="shared" si="145"/>
        <v>9.7582052939158821</v>
      </c>
      <c r="AC1320" s="88">
        <f t="shared" si="146"/>
        <v>8.9629426734175208</v>
      </c>
      <c r="AD1320" s="88">
        <f t="shared" si="147"/>
        <v>8.2324914210460669</v>
      </c>
    </row>
    <row r="1321" spans="1:30" x14ac:dyDescent="0.25">
      <c r="A1321" s="18" t="s">
        <v>1697</v>
      </c>
      <c r="B1321" s="4"/>
      <c r="C1321" s="7">
        <v>4301351163</v>
      </c>
      <c r="D1321" s="8">
        <v>171</v>
      </c>
      <c r="E1321" s="32">
        <v>9306</v>
      </c>
      <c r="F1321" s="8" t="s">
        <v>18</v>
      </c>
      <c r="G1321" s="8" t="s">
        <v>32</v>
      </c>
      <c r="H1321" s="8">
        <v>40.203150000000001</v>
      </c>
      <c r="I1321" s="9">
        <v>-110.54347</v>
      </c>
      <c r="J1321" s="7">
        <v>9306</v>
      </c>
      <c r="K1321" s="8">
        <v>365</v>
      </c>
      <c r="L1321" s="8">
        <v>730</v>
      </c>
      <c r="M1321" s="8">
        <v>1095</v>
      </c>
      <c r="N1321" s="8">
        <v>1460</v>
      </c>
      <c r="O1321" s="8">
        <v>1825</v>
      </c>
      <c r="P1321" s="8">
        <v>2190</v>
      </c>
      <c r="Q1321" s="6">
        <v>2.3290384453705478E-4</v>
      </c>
      <c r="R1321" s="16">
        <v>8547.5906692420158</v>
      </c>
      <c r="S1321" s="14">
        <v>7850.9892809921748</v>
      </c>
      <c r="T1321" s="14">
        <v>7211.1586849911664</v>
      </c>
      <c r="U1321" s="14">
        <v>6623.4722426664548</v>
      </c>
      <c r="V1321" s="14">
        <v>6083.6803717385847</v>
      </c>
      <c r="W1321" s="12">
        <v>5587.8798173354326</v>
      </c>
      <c r="X1321" s="88">
        <f t="shared" si="143"/>
        <v>13.722106463999999</v>
      </c>
      <c r="Y1321" s="88">
        <f t="shared" si="148"/>
        <v>12.603798535786799</v>
      </c>
      <c r="Z1321" s="88">
        <f t="shared" si="149"/>
        <v>11.576629138351326</v>
      </c>
      <c r="AA1321" s="88">
        <f t="shared" si="144"/>
        <v>10.633170772001614</v>
      </c>
      <c r="AB1321" s="88">
        <f t="shared" si="145"/>
        <v>9.7666012545903644</v>
      </c>
      <c r="AC1321" s="88">
        <f t="shared" si="146"/>
        <v>8.9706543900648992</v>
      </c>
      <c r="AD1321" s="88">
        <f t="shared" si="147"/>
        <v>8.2395746573730584</v>
      </c>
    </row>
    <row r="1322" spans="1:30" x14ac:dyDescent="0.25">
      <c r="A1322" s="30" t="s">
        <v>734</v>
      </c>
      <c r="B1322" s="47">
        <v>39769</v>
      </c>
      <c r="C1322" s="35">
        <v>4301330182</v>
      </c>
      <c r="D1322" s="34">
        <v>366</v>
      </c>
      <c r="E1322" s="32">
        <v>9312</v>
      </c>
      <c r="F1322" s="34" t="s">
        <v>18</v>
      </c>
      <c r="G1322" s="34" t="s">
        <v>32</v>
      </c>
      <c r="H1322" s="34">
        <v>40.336680000000001</v>
      </c>
      <c r="I1322" s="2">
        <v>-110.1859</v>
      </c>
      <c r="J1322" s="35">
        <v>9312</v>
      </c>
      <c r="K1322" s="34">
        <v>365</v>
      </c>
      <c r="L1322" s="34">
        <v>730</v>
      </c>
      <c r="M1322" s="34">
        <v>1095</v>
      </c>
      <c r="N1322" s="34">
        <v>1460</v>
      </c>
      <c r="O1322" s="34">
        <v>1825</v>
      </c>
      <c r="P1322" s="34">
        <v>2190</v>
      </c>
      <c r="Q1322" s="48">
        <v>2.3290384453705478E-4</v>
      </c>
      <c r="R1322" s="14">
        <v>8553.1016883711218</v>
      </c>
      <c r="S1322" s="14">
        <v>7856.051169632402</v>
      </c>
      <c r="T1322" s="14">
        <v>7215.8080458454488</v>
      </c>
      <c r="U1322" s="14">
        <v>6627.7426954341308</v>
      </c>
      <c r="V1322" s="14">
        <v>6087.6027962206863</v>
      </c>
      <c r="W1322" s="12">
        <v>5591.4825767276543</v>
      </c>
      <c r="X1322" s="88">
        <f t="shared" si="143"/>
        <v>13.730953727999999</v>
      </c>
      <c r="Y1322" s="88">
        <f t="shared" si="148"/>
        <v>12.611924775977506</v>
      </c>
      <c r="Z1322" s="88">
        <f t="shared" si="149"/>
        <v>11.58409311587444</v>
      </c>
      <c r="AA1322" s="88">
        <f t="shared" si="144"/>
        <v>10.64002645915313</v>
      </c>
      <c r="AB1322" s="88">
        <f t="shared" si="145"/>
        <v>9.772898225096224</v>
      </c>
      <c r="AC1322" s="88">
        <f t="shared" si="146"/>
        <v>8.9764381775504347</v>
      </c>
      <c r="AD1322" s="88">
        <f t="shared" si="147"/>
        <v>8.244887084618302</v>
      </c>
    </row>
    <row r="1323" spans="1:30" x14ac:dyDescent="0.25">
      <c r="A1323" s="30" t="s">
        <v>497</v>
      </c>
      <c r="B1323" s="47">
        <v>39054</v>
      </c>
      <c r="C1323" s="35">
        <v>4301333219</v>
      </c>
      <c r="D1323" s="34">
        <v>360</v>
      </c>
      <c r="E1323" s="32">
        <v>9348</v>
      </c>
      <c r="F1323" s="34" t="s">
        <v>18</v>
      </c>
      <c r="G1323" s="34" t="s">
        <v>32</v>
      </c>
      <c r="H1323" s="34">
        <v>40.054560000000002</v>
      </c>
      <c r="I1323" s="2">
        <v>-110.07969</v>
      </c>
      <c r="J1323" s="35">
        <v>9348</v>
      </c>
      <c r="K1323" s="34">
        <v>365</v>
      </c>
      <c r="L1323" s="34">
        <v>730</v>
      </c>
      <c r="M1323" s="34">
        <v>1095</v>
      </c>
      <c r="N1323" s="34">
        <v>1460</v>
      </c>
      <c r="O1323" s="34">
        <v>1825</v>
      </c>
      <c r="P1323" s="34">
        <v>2190</v>
      </c>
      <c r="Q1323" s="48">
        <v>2.3290384453705478E-4</v>
      </c>
      <c r="R1323" s="14">
        <v>8586.1678031457523</v>
      </c>
      <c r="S1323" s="14">
        <v>7886.422501473764</v>
      </c>
      <c r="T1323" s="14">
        <v>7243.7042109711401</v>
      </c>
      <c r="U1323" s="14">
        <v>6653.3654120401907</v>
      </c>
      <c r="V1323" s="14">
        <v>6111.1373431132915</v>
      </c>
      <c r="W1323" s="12">
        <v>5613.099133080982</v>
      </c>
      <c r="X1323" s="88">
        <f t="shared" si="143"/>
        <v>13.784037311999999</v>
      </c>
      <c r="Y1323" s="88">
        <f t="shared" si="148"/>
        <v>12.660682217121749</v>
      </c>
      <c r="Z1323" s="88">
        <f t="shared" si="149"/>
        <v>11.628876981013128</v>
      </c>
      <c r="AA1323" s="88">
        <f t="shared" si="144"/>
        <v>10.681160582062228</v>
      </c>
      <c r="AB1323" s="88">
        <f t="shared" si="145"/>
        <v>9.8106800481313901</v>
      </c>
      <c r="AC1323" s="88">
        <f t="shared" si="146"/>
        <v>9.0111409024636444</v>
      </c>
      <c r="AD1323" s="88">
        <f t="shared" si="147"/>
        <v>8.2767616480897637</v>
      </c>
    </row>
    <row r="1324" spans="1:30" x14ac:dyDescent="0.25">
      <c r="A1324" s="30" t="s">
        <v>1243</v>
      </c>
      <c r="B1324" s="47">
        <v>40639</v>
      </c>
      <c r="C1324" s="35">
        <v>4301350218</v>
      </c>
      <c r="D1324" s="34">
        <v>353</v>
      </c>
      <c r="E1324" s="32">
        <v>9364</v>
      </c>
      <c r="F1324" s="34" t="s">
        <v>18</v>
      </c>
      <c r="G1324" s="34" t="s">
        <v>32</v>
      </c>
      <c r="H1324" s="34">
        <v>40.083300000000001</v>
      </c>
      <c r="I1324" s="2">
        <v>-110.07487</v>
      </c>
      <c r="J1324" s="35">
        <v>9364</v>
      </c>
      <c r="K1324" s="34">
        <v>365</v>
      </c>
      <c r="L1324" s="34">
        <v>730</v>
      </c>
      <c r="M1324" s="34">
        <v>1095</v>
      </c>
      <c r="N1324" s="34">
        <v>1460</v>
      </c>
      <c r="O1324" s="34">
        <v>1825</v>
      </c>
      <c r="P1324" s="34">
        <v>2190</v>
      </c>
      <c r="Q1324" s="48">
        <v>2.3290384453705478E-4</v>
      </c>
      <c r="R1324" s="14">
        <v>8600.8638541566979</v>
      </c>
      <c r="S1324" s="14">
        <v>7899.9208711810361</v>
      </c>
      <c r="T1324" s="14">
        <v>7256.1025065825579</v>
      </c>
      <c r="U1324" s="14">
        <v>6664.7532860873289</v>
      </c>
      <c r="V1324" s="14">
        <v>6121.597141732228</v>
      </c>
      <c r="W1324" s="12">
        <v>5622.7064914602397</v>
      </c>
      <c r="X1324" s="88">
        <f t="shared" si="143"/>
        <v>13.807630015999999</v>
      </c>
      <c r="Y1324" s="88">
        <f t="shared" si="148"/>
        <v>12.682352190963634</v>
      </c>
      <c r="Z1324" s="88">
        <f t="shared" si="149"/>
        <v>11.648780921074769</v>
      </c>
      <c r="AA1324" s="88">
        <f t="shared" si="144"/>
        <v>10.699442414466271</v>
      </c>
      <c r="AB1324" s="88">
        <f t="shared" si="145"/>
        <v>9.8274719694803547</v>
      </c>
      <c r="AC1324" s="88">
        <f t="shared" si="146"/>
        <v>9.0265643357584064</v>
      </c>
      <c r="AD1324" s="88">
        <f t="shared" si="147"/>
        <v>8.2909281207437466</v>
      </c>
    </row>
    <row r="1325" spans="1:30" x14ac:dyDescent="0.25">
      <c r="A1325" s="30" t="s">
        <v>1598</v>
      </c>
      <c r="B1325" s="47">
        <v>41138</v>
      </c>
      <c r="C1325" s="35">
        <v>4301351110</v>
      </c>
      <c r="D1325" s="34">
        <v>284</v>
      </c>
      <c r="E1325" s="32">
        <v>9402</v>
      </c>
      <c r="F1325" s="34" t="s">
        <v>18</v>
      </c>
      <c r="G1325" s="34" t="s">
        <v>32</v>
      </c>
      <c r="H1325" s="34">
        <v>40.047130000000003</v>
      </c>
      <c r="I1325" s="2">
        <v>-110.15907</v>
      </c>
      <c r="J1325" s="35">
        <v>9402</v>
      </c>
      <c r="K1325" s="34">
        <v>365</v>
      </c>
      <c r="L1325" s="34">
        <v>730</v>
      </c>
      <c r="M1325" s="34">
        <v>1095</v>
      </c>
      <c r="N1325" s="34">
        <v>1460</v>
      </c>
      <c r="O1325" s="34">
        <v>1825</v>
      </c>
      <c r="P1325" s="34">
        <v>2190</v>
      </c>
      <c r="Q1325" s="48">
        <v>2.3290384453705478E-4</v>
      </c>
      <c r="R1325" s="14">
        <v>8635.7669753076971</v>
      </c>
      <c r="S1325" s="14">
        <v>7931.9794992358075</v>
      </c>
      <c r="T1325" s="14">
        <v>7285.5484586596767</v>
      </c>
      <c r="U1325" s="14">
        <v>6691.7994869492804</v>
      </c>
      <c r="V1325" s="14">
        <v>6146.4391634522008</v>
      </c>
      <c r="W1325" s="12">
        <v>5645.523967610975</v>
      </c>
      <c r="X1325" s="88">
        <f t="shared" si="143"/>
        <v>13.863662688</v>
      </c>
      <c r="Y1325" s="88">
        <f t="shared" si="148"/>
        <v>12.733818378838112</v>
      </c>
      <c r="Z1325" s="88">
        <f t="shared" si="149"/>
        <v>11.696052778721164</v>
      </c>
      <c r="AA1325" s="88">
        <f t="shared" si="144"/>
        <v>10.742861766425873</v>
      </c>
      <c r="AB1325" s="88">
        <f t="shared" si="145"/>
        <v>9.8673527826841401</v>
      </c>
      <c r="AC1325" s="88">
        <f t="shared" si="146"/>
        <v>9.0631949898334607</v>
      </c>
      <c r="AD1325" s="88">
        <f t="shared" si="147"/>
        <v>8.3245734932969579</v>
      </c>
    </row>
    <row r="1326" spans="1:30" x14ac:dyDescent="0.25">
      <c r="A1326" s="30" t="s">
        <v>355</v>
      </c>
      <c r="B1326" s="47">
        <v>37960</v>
      </c>
      <c r="C1326" s="35">
        <v>4304731797</v>
      </c>
      <c r="D1326" s="34">
        <v>366</v>
      </c>
      <c r="E1326" s="32">
        <v>9403</v>
      </c>
      <c r="F1326" s="34" t="s">
        <v>18</v>
      </c>
      <c r="G1326" s="34" t="s">
        <v>19</v>
      </c>
      <c r="H1326" s="34">
        <v>40.372810000000001</v>
      </c>
      <c r="I1326" s="2">
        <v>-109.93756</v>
      </c>
      <c r="J1326" s="35">
        <v>9403</v>
      </c>
      <c r="K1326" s="34">
        <v>365</v>
      </c>
      <c r="L1326" s="34">
        <v>730</v>
      </c>
      <c r="M1326" s="34">
        <v>1095</v>
      </c>
      <c r="N1326" s="34">
        <v>1460</v>
      </c>
      <c r="O1326" s="34">
        <v>1825</v>
      </c>
      <c r="P1326" s="34">
        <v>2190</v>
      </c>
      <c r="Q1326" s="48">
        <v>2.3290384453705478E-4</v>
      </c>
      <c r="R1326" s="14">
        <v>8636.6854784958814</v>
      </c>
      <c r="S1326" s="14">
        <v>7932.8231473425121</v>
      </c>
      <c r="T1326" s="14">
        <v>7286.3233521353905</v>
      </c>
      <c r="U1326" s="14">
        <v>6692.5112290772267</v>
      </c>
      <c r="V1326" s="14">
        <v>6147.0929008658841</v>
      </c>
      <c r="W1326" s="12">
        <v>5646.1244275096788</v>
      </c>
      <c r="X1326" s="88">
        <f t="shared" si="143"/>
        <v>13.865137231999999</v>
      </c>
      <c r="Y1326" s="88">
        <f t="shared" si="148"/>
        <v>12.73517275220323</v>
      </c>
      <c r="Z1326" s="88">
        <f t="shared" si="149"/>
        <v>11.697296774975017</v>
      </c>
      <c r="AA1326" s="88">
        <f t="shared" si="144"/>
        <v>10.744004380951127</v>
      </c>
      <c r="AB1326" s="88">
        <f t="shared" si="145"/>
        <v>9.8684022777684497</v>
      </c>
      <c r="AC1326" s="88">
        <f t="shared" si="146"/>
        <v>9.064158954414383</v>
      </c>
      <c r="AD1326" s="88">
        <f t="shared" si="147"/>
        <v>8.3254588978378319</v>
      </c>
    </row>
    <row r="1327" spans="1:30" x14ac:dyDescent="0.25">
      <c r="A1327" s="30" t="s">
        <v>1568</v>
      </c>
      <c r="B1327" s="47">
        <v>41100</v>
      </c>
      <c r="C1327" s="35">
        <v>4304752118</v>
      </c>
      <c r="D1327" s="34">
        <v>182</v>
      </c>
      <c r="E1327" s="32">
        <v>9417</v>
      </c>
      <c r="F1327" s="34" t="s">
        <v>18</v>
      </c>
      <c r="G1327" s="34" t="s">
        <v>19</v>
      </c>
      <c r="H1327" s="34">
        <v>40.190980000000003</v>
      </c>
      <c r="I1327" s="2">
        <v>-109.86638000000001</v>
      </c>
      <c r="J1327" s="35">
        <v>9417</v>
      </c>
      <c r="K1327" s="34">
        <v>365</v>
      </c>
      <c r="L1327" s="34">
        <v>730</v>
      </c>
      <c r="M1327" s="34">
        <v>1095</v>
      </c>
      <c r="N1327" s="34">
        <v>1460</v>
      </c>
      <c r="O1327" s="34">
        <v>1825</v>
      </c>
      <c r="P1327" s="34">
        <v>2190</v>
      </c>
      <c r="Q1327" s="48">
        <v>2.3290384453705478E-4</v>
      </c>
      <c r="R1327" s="14">
        <v>8649.5445231304602</v>
      </c>
      <c r="S1327" s="14">
        <v>7944.6342208363758</v>
      </c>
      <c r="T1327" s="14">
        <v>7297.1718607953808</v>
      </c>
      <c r="U1327" s="14">
        <v>6702.4756188684723</v>
      </c>
      <c r="V1327" s="14">
        <v>6156.245224657453</v>
      </c>
      <c r="W1327" s="12">
        <v>5654.5308660915289</v>
      </c>
      <c r="X1327" s="88">
        <f t="shared" si="143"/>
        <v>13.885780848</v>
      </c>
      <c r="Y1327" s="88">
        <f t="shared" si="148"/>
        <v>12.754133979314881</v>
      </c>
      <c r="Z1327" s="88">
        <f t="shared" si="149"/>
        <v>11.714712722528953</v>
      </c>
      <c r="AA1327" s="88">
        <f t="shared" si="144"/>
        <v>10.760000984304664</v>
      </c>
      <c r="AB1327" s="88">
        <f t="shared" si="145"/>
        <v>9.8830952089487916</v>
      </c>
      <c r="AC1327" s="88">
        <f t="shared" si="146"/>
        <v>9.0776544585472987</v>
      </c>
      <c r="AD1327" s="88">
        <f t="shared" si="147"/>
        <v>8.337854561410067</v>
      </c>
    </row>
    <row r="1328" spans="1:30" x14ac:dyDescent="0.25">
      <c r="A1328" s="30" t="s">
        <v>1525</v>
      </c>
      <c r="B1328" s="47">
        <v>41033</v>
      </c>
      <c r="C1328" s="35">
        <v>4304751736</v>
      </c>
      <c r="D1328" s="34">
        <v>243</v>
      </c>
      <c r="E1328" s="32">
        <v>9434</v>
      </c>
      <c r="F1328" s="34" t="s">
        <v>18</v>
      </c>
      <c r="G1328" s="34" t="s">
        <v>19</v>
      </c>
      <c r="H1328" s="34">
        <v>40.139049999999898</v>
      </c>
      <c r="I1328" s="2">
        <v>-109.78501</v>
      </c>
      <c r="J1328" s="35">
        <v>9434</v>
      </c>
      <c r="K1328" s="34">
        <v>365</v>
      </c>
      <c r="L1328" s="34">
        <v>730</v>
      </c>
      <c r="M1328" s="34">
        <v>1095</v>
      </c>
      <c r="N1328" s="34">
        <v>1460</v>
      </c>
      <c r="O1328" s="34">
        <v>1825</v>
      </c>
      <c r="P1328" s="34">
        <v>2190</v>
      </c>
      <c r="Q1328" s="48">
        <v>2.3290384453705478E-4</v>
      </c>
      <c r="R1328" s="14">
        <v>8665.159077329592</v>
      </c>
      <c r="S1328" s="14">
        <v>7958.9762386503526</v>
      </c>
      <c r="T1328" s="14">
        <v>7310.3450498825132</v>
      </c>
      <c r="U1328" s="14">
        <v>6714.5752350435559</v>
      </c>
      <c r="V1328" s="14">
        <v>6167.3587606900719</v>
      </c>
      <c r="W1328" s="12">
        <v>5664.7386843694894</v>
      </c>
      <c r="X1328" s="88">
        <f t="shared" si="143"/>
        <v>13.910848095999999</v>
      </c>
      <c r="Y1328" s="88">
        <f t="shared" si="148"/>
        <v>12.777158326521885</v>
      </c>
      <c r="Z1328" s="88">
        <f t="shared" si="149"/>
        <v>11.735860658844445</v>
      </c>
      <c r="AA1328" s="88">
        <f t="shared" si="144"/>
        <v>10.77942543123396</v>
      </c>
      <c r="AB1328" s="88">
        <f t="shared" si="145"/>
        <v>9.9009366253820641</v>
      </c>
      <c r="AC1328" s="88">
        <f t="shared" si="146"/>
        <v>9.0940418564229812</v>
      </c>
      <c r="AD1328" s="88">
        <f t="shared" si="147"/>
        <v>8.3529064386049239</v>
      </c>
    </row>
    <row r="1329" spans="1:30" x14ac:dyDescent="0.25">
      <c r="A1329" s="30" t="s">
        <v>346</v>
      </c>
      <c r="B1329" s="47">
        <v>37282</v>
      </c>
      <c r="C1329" s="35">
        <v>4304734080</v>
      </c>
      <c r="D1329" s="34">
        <v>359</v>
      </c>
      <c r="E1329" s="32">
        <v>9466</v>
      </c>
      <c r="F1329" s="34" t="s">
        <v>18</v>
      </c>
      <c r="G1329" s="34" t="s">
        <v>19</v>
      </c>
      <c r="H1329" s="34">
        <v>40.329250000000002</v>
      </c>
      <c r="I1329" s="2">
        <v>-109.97575000000001</v>
      </c>
      <c r="J1329" s="35">
        <v>9466</v>
      </c>
      <c r="K1329" s="34">
        <v>365</v>
      </c>
      <c r="L1329" s="34">
        <v>730</v>
      </c>
      <c r="M1329" s="34">
        <v>1095</v>
      </c>
      <c r="N1329" s="34">
        <v>1460</v>
      </c>
      <c r="O1329" s="34">
        <v>1825</v>
      </c>
      <c r="P1329" s="34">
        <v>2190</v>
      </c>
      <c r="Q1329" s="48">
        <v>2.3290384453705478E-4</v>
      </c>
      <c r="R1329" s="14">
        <v>8694.5511793514852</v>
      </c>
      <c r="S1329" s="14">
        <v>7985.9729780648968</v>
      </c>
      <c r="T1329" s="14">
        <v>7335.1416411053497</v>
      </c>
      <c r="U1329" s="14">
        <v>6737.3509831378315</v>
      </c>
      <c r="V1329" s="14">
        <v>6188.2783579279439</v>
      </c>
      <c r="W1329" s="12">
        <v>5683.9534011280039</v>
      </c>
      <c r="X1329" s="88">
        <f t="shared" si="143"/>
        <v>13.958033503999999</v>
      </c>
      <c r="Y1329" s="88">
        <f t="shared" si="148"/>
        <v>12.820498274205656</v>
      </c>
      <c r="Z1329" s="88">
        <f t="shared" si="149"/>
        <v>11.775668538967725</v>
      </c>
      <c r="AA1329" s="88">
        <f t="shared" si="144"/>
        <v>10.815989096042046</v>
      </c>
      <c r="AB1329" s="88">
        <f t="shared" si="145"/>
        <v>9.9345204680799899</v>
      </c>
      <c r="AC1329" s="88">
        <f t="shared" si="146"/>
        <v>9.1248887230125018</v>
      </c>
      <c r="AD1329" s="88">
        <f t="shared" si="147"/>
        <v>8.3812393839128916</v>
      </c>
    </row>
    <row r="1330" spans="1:30" x14ac:dyDescent="0.25">
      <c r="A1330" s="30" t="s">
        <v>1605</v>
      </c>
      <c r="B1330" s="47">
        <v>41148</v>
      </c>
      <c r="C1330" s="35">
        <v>4301350602</v>
      </c>
      <c r="D1330" s="34">
        <v>122</v>
      </c>
      <c r="E1330" s="32">
        <v>9473</v>
      </c>
      <c r="F1330" s="34" t="s">
        <v>18</v>
      </c>
      <c r="G1330" s="34" t="s">
        <v>32</v>
      </c>
      <c r="H1330" s="34">
        <v>40.042079999999899</v>
      </c>
      <c r="I1330" s="2">
        <v>-110.56307</v>
      </c>
      <c r="J1330" s="35">
        <v>9473</v>
      </c>
      <c r="K1330" s="34">
        <v>365</v>
      </c>
      <c r="L1330" s="34">
        <v>730</v>
      </c>
      <c r="M1330" s="34">
        <v>1095</v>
      </c>
      <c r="N1330" s="34">
        <v>1460</v>
      </c>
      <c r="O1330" s="34">
        <v>1825</v>
      </c>
      <c r="P1330" s="34">
        <v>2190</v>
      </c>
      <c r="Q1330" s="48">
        <v>2.3290384453705478E-4</v>
      </c>
      <c r="R1330" s="14">
        <v>8700.9807016687755</v>
      </c>
      <c r="S1330" s="14">
        <v>7991.8785148118277</v>
      </c>
      <c r="T1330" s="14">
        <v>7340.5658954353448</v>
      </c>
      <c r="U1330" s="14">
        <v>6742.3331780334538</v>
      </c>
      <c r="V1330" s="14">
        <v>6192.854519823728</v>
      </c>
      <c r="W1330" s="12">
        <v>5688.1566204189285</v>
      </c>
      <c r="X1330" s="88">
        <f t="shared" si="143"/>
        <v>13.968355312</v>
      </c>
      <c r="Y1330" s="88">
        <f t="shared" si="148"/>
        <v>12.829978887761483</v>
      </c>
      <c r="Z1330" s="88">
        <f t="shared" si="149"/>
        <v>11.784376512744691</v>
      </c>
      <c r="AA1330" s="88">
        <f t="shared" si="144"/>
        <v>10.823987397718815</v>
      </c>
      <c r="AB1330" s="88">
        <f t="shared" si="145"/>
        <v>9.9418669336701608</v>
      </c>
      <c r="AC1330" s="88">
        <f t="shared" si="146"/>
        <v>9.1316364750789596</v>
      </c>
      <c r="AD1330" s="88">
        <f t="shared" si="147"/>
        <v>8.3874372156990074</v>
      </c>
    </row>
    <row r="1331" spans="1:30" x14ac:dyDescent="0.25">
      <c r="A1331" s="30" t="s">
        <v>1232</v>
      </c>
      <c r="B1331" s="47">
        <v>40621</v>
      </c>
      <c r="C1331" s="35">
        <v>4301350232</v>
      </c>
      <c r="D1331" s="34">
        <v>343</v>
      </c>
      <c r="E1331" s="32">
        <v>9483</v>
      </c>
      <c r="F1331" s="34" t="s">
        <v>18</v>
      </c>
      <c r="G1331" s="34" t="s">
        <v>32</v>
      </c>
      <c r="H1331" s="34">
        <v>40.097839999999898</v>
      </c>
      <c r="I1331" s="2">
        <v>-110.07481</v>
      </c>
      <c r="J1331" s="35">
        <v>9483</v>
      </c>
      <c r="K1331" s="34">
        <v>365</v>
      </c>
      <c r="L1331" s="34">
        <v>730</v>
      </c>
      <c r="M1331" s="34">
        <v>1095</v>
      </c>
      <c r="N1331" s="34">
        <v>1460</v>
      </c>
      <c r="O1331" s="34">
        <v>1825</v>
      </c>
      <c r="P1331" s="34">
        <v>2190</v>
      </c>
      <c r="Q1331" s="48">
        <v>2.3290384453705478E-4</v>
      </c>
      <c r="R1331" s="14">
        <v>8710.165733550617</v>
      </c>
      <c r="S1331" s="14">
        <v>8000.3149958788736</v>
      </c>
      <c r="T1331" s="14">
        <v>7348.3148301924812</v>
      </c>
      <c r="U1331" s="14">
        <v>6749.4505993129151</v>
      </c>
      <c r="V1331" s="14">
        <v>6199.3918939605637</v>
      </c>
      <c r="W1331" s="12">
        <v>5694.1612194059644</v>
      </c>
      <c r="X1331" s="88">
        <f t="shared" si="143"/>
        <v>13.983100751999999</v>
      </c>
      <c r="Y1331" s="88">
        <f t="shared" si="148"/>
        <v>12.84352262141266</v>
      </c>
      <c r="Z1331" s="88">
        <f t="shared" si="149"/>
        <v>11.796816475283217</v>
      </c>
      <c r="AA1331" s="88">
        <f t="shared" si="144"/>
        <v>10.835413542971342</v>
      </c>
      <c r="AB1331" s="88">
        <f t="shared" si="145"/>
        <v>9.9523618845132624</v>
      </c>
      <c r="AC1331" s="88">
        <f t="shared" si="146"/>
        <v>9.1412761208881843</v>
      </c>
      <c r="AD1331" s="88">
        <f t="shared" si="147"/>
        <v>8.3962912611077485</v>
      </c>
    </row>
    <row r="1332" spans="1:30" x14ac:dyDescent="0.25">
      <c r="A1332" s="30" t="s">
        <v>1471</v>
      </c>
      <c r="B1332" s="47">
        <v>40950</v>
      </c>
      <c r="C1332" s="35">
        <v>4304751754</v>
      </c>
      <c r="D1332" s="34">
        <v>323</v>
      </c>
      <c r="E1332" s="32">
        <v>9490</v>
      </c>
      <c r="F1332" s="34" t="s">
        <v>18</v>
      </c>
      <c r="G1332" s="34" t="s">
        <v>19</v>
      </c>
      <c r="H1332" s="34">
        <v>40.173189999999899</v>
      </c>
      <c r="I1332" s="2">
        <v>-109.85744</v>
      </c>
      <c r="J1332" s="35">
        <v>9490</v>
      </c>
      <c r="K1332" s="34">
        <v>365</v>
      </c>
      <c r="L1332" s="34">
        <v>730</v>
      </c>
      <c r="M1332" s="34">
        <v>1095</v>
      </c>
      <c r="N1332" s="34">
        <v>1460</v>
      </c>
      <c r="O1332" s="34">
        <v>1825</v>
      </c>
      <c r="P1332" s="34">
        <v>2190</v>
      </c>
      <c r="Q1332" s="48">
        <v>2.3290384453705478E-4</v>
      </c>
      <c r="R1332" s="14">
        <v>8716.5952558679055</v>
      </c>
      <c r="S1332" s="14">
        <v>8006.2205326258045</v>
      </c>
      <c r="T1332" s="14">
        <v>7353.7390845224772</v>
      </c>
      <c r="U1332" s="14">
        <v>6754.4327942085374</v>
      </c>
      <c r="V1332" s="14">
        <v>6203.9680558563477</v>
      </c>
      <c r="W1332" s="12">
        <v>5698.3644386968899</v>
      </c>
      <c r="X1332" s="88">
        <f t="shared" si="143"/>
        <v>13.993422559999999</v>
      </c>
      <c r="Y1332" s="88">
        <f t="shared" si="148"/>
        <v>12.853003234968485</v>
      </c>
      <c r="Z1332" s="88">
        <f t="shared" si="149"/>
        <v>11.805524449060183</v>
      </c>
      <c r="AA1332" s="88">
        <f t="shared" si="144"/>
        <v>10.843411844648111</v>
      </c>
      <c r="AB1332" s="88">
        <f t="shared" si="145"/>
        <v>9.9597083501034334</v>
      </c>
      <c r="AC1332" s="88">
        <f t="shared" si="146"/>
        <v>9.1480238729546421</v>
      </c>
      <c r="AD1332" s="88">
        <f t="shared" si="147"/>
        <v>8.402489092893866</v>
      </c>
    </row>
    <row r="1333" spans="1:30" x14ac:dyDescent="0.25">
      <c r="A1333" s="30" t="s">
        <v>199</v>
      </c>
      <c r="B1333" s="47">
        <v>31639</v>
      </c>
      <c r="C1333" s="35">
        <v>4301331151</v>
      </c>
      <c r="D1333" s="34">
        <v>360</v>
      </c>
      <c r="E1333" s="32">
        <v>9493</v>
      </c>
      <c r="F1333" s="34" t="s">
        <v>18</v>
      </c>
      <c r="G1333" s="34" t="s">
        <v>32</v>
      </c>
      <c r="H1333" s="34">
        <v>40.319519999999898</v>
      </c>
      <c r="I1333" s="2">
        <v>-110.00763000000001</v>
      </c>
      <c r="J1333" s="35">
        <v>9493</v>
      </c>
      <c r="K1333" s="34">
        <v>365</v>
      </c>
      <c r="L1333" s="34">
        <v>730</v>
      </c>
      <c r="M1333" s="34">
        <v>1095</v>
      </c>
      <c r="N1333" s="34">
        <v>1460</v>
      </c>
      <c r="O1333" s="34">
        <v>1825</v>
      </c>
      <c r="P1333" s="34">
        <v>2190</v>
      </c>
      <c r="Q1333" s="48">
        <v>2.3290384453705478E-4</v>
      </c>
      <c r="R1333" s="14">
        <v>8719.3507654324585</v>
      </c>
      <c r="S1333" s="14">
        <v>8008.7514769459185</v>
      </c>
      <c r="T1333" s="14">
        <v>7356.0637649496184</v>
      </c>
      <c r="U1333" s="14">
        <v>6756.5680205923763</v>
      </c>
      <c r="V1333" s="14">
        <v>6205.9292680973986</v>
      </c>
      <c r="W1333" s="12">
        <v>5700.1658183930003</v>
      </c>
      <c r="X1333" s="88">
        <f t="shared" si="143"/>
        <v>13.997846191999999</v>
      </c>
      <c r="Y1333" s="88">
        <f t="shared" si="148"/>
        <v>12.857066355063839</v>
      </c>
      <c r="Z1333" s="88">
        <f t="shared" si="149"/>
        <v>11.809256437821743</v>
      </c>
      <c r="AA1333" s="88">
        <f t="shared" si="144"/>
        <v>10.84683968822387</v>
      </c>
      <c r="AB1333" s="88">
        <f t="shared" si="145"/>
        <v>9.962856835356364</v>
      </c>
      <c r="AC1333" s="88">
        <f t="shared" si="146"/>
        <v>9.1509157666974108</v>
      </c>
      <c r="AD1333" s="88">
        <f t="shared" si="147"/>
        <v>8.4051453065164878</v>
      </c>
    </row>
    <row r="1334" spans="1:30" x14ac:dyDescent="0.25">
      <c r="A1334" s="30" t="s">
        <v>1392</v>
      </c>
      <c r="B1334" s="47">
        <v>40862</v>
      </c>
      <c r="C1334" s="35">
        <v>4304751584</v>
      </c>
      <c r="D1334" s="34">
        <v>345</v>
      </c>
      <c r="E1334" s="32">
        <v>9503</v>
      </c>
      <c r="F1334" s="34" t="s">
        <v>18</v>
      </c>
      <c r="G1334" s="34" t="s">
        <v>19</v>
      </c>
      <c r="H1334" s="34">
        <v>40.188000000000002</v>
      </c>
      <c r="I1334" s="2">
        <v>-109.833519999999</v>
      </c>
      <c r="J1334" s="35">
        <v>9503</v>
      </c>
      <c r="K1334" s="34">
        <v>365</v>
      </c>
      <c r="L1334" s="34">
        <v>730</v>
      </c>
      <c r="M1334" s="34">
        <v>1095</v>
      </c>
      <c r="N1334" s="34">
        <v>1460</v>
      </c>
      <c r="O1334" s="34">
        <v>1825</v>
      </c>
      <c r="P1334" s="34">
        <v>2190</v>
      </c>
      <c r="Q1334" s="48">
        <v>2.3290384453705478E-4</v>
      </c>
      <c r="R1334" s="14">
        <v>8728.5357973143</v>
      </c>
      <c r="S1334" s="14">
        <v>8017.1879580129635</v>
      </c>
      <c r="T1334" s="14">
        <v>7363.8126997067548</v>
      </c>
      <c r="U1334" s="14">
        <v>6763.6854418718367</v>
      </c>
      <c r="V1334" s="14">
        <v>6212.4666422342334</v>
      </c>
      <c r="W1334" s="12">
        <v>5706.1704173800363</v>
      </c>
      <c r="X1334" s="88">
        <f t="shared" si="143"/>
        <v>14.012591631999999</v>
      </c>
      <c r="Y1334" s="88">
        <f t="shared" si="148"/>
        <v>12.870610088715017</v>
      </c>
      <c r="Z1334" s="88">
        <f t="shared" si="149"/>
        <v>11.821696400360267</v>
      </c>
      <c r="AA1334" s="88">
        <f t="shared" si="144"/>
        <v>10.858265833476397</v>
      </c>
      <c r="AB1334" s="88">
        <f t="shared" si="145"/>
        <v>9.9733517861994656</v>
      </c>
      <c r="AC1334" s="88">
        <f t="shared" si="146"/>
        <v>9.1605554125066355</v>
      </c>
      <c r="AD1334" s="88">
        <f t="shared" si="147"/>
        <v>8.4139993519252272</v>
      </c>
    </row>
    <row r="1335" spans="1:30" x14ac:dyDescent="0.25">
      <c r="A1335" s="30" t="s">
        <v>706</v>
      </c>
      <c r="B1335" s="47">
        <v>39681</v>
      </c>
      <c r="C1335" s="35">
        <v>4301333643</v>
      </c>
      <c r="D1335" s="34">
        <v>365</v>
      </c>
      <c r="E1335" s="32">
        <v>9526</v>
      </c>
      <c r="F1335" s="34" t="s">
        <v>18</v>
      </c>
      <c r="G1335" s="34" t="s">
        <v>32</v>
      </c>
      <c r="H1335" s="34">
        <v>40.185070000000003</v>
      </c>
      <c r="I1335" s="2">
        <v>-110.58927</v>
      </c>
      <c r="J1335" s="35">
        <v>9526</v>
      </c>
      <c r="K1335" s="34">
        <v>365</v>
      </c>
      <c r="L1335" s="34">
        <v>730</v>
      </c>
      <c r="M1335" s="34">
        <v>1095</v>
      </c>
      <c r="N1335" s="34">
        <v>1460</v>
      </c>
      <c r="O1335" s="34">
        <v>1825</v>
      </c>
      <c r="P1335" s="34">
        <v>2190</v>
      </c>
      <c r="Q1335" s="48">
        <v>2.3290384453705478E-4</v>
      </c>
      <c r="R1335" s="14">
        <v>8749.661370642536</v>
      </c>
      <c r="S1335" s="14">
        <v>8036.5918644671674</v>
      </c>
      <c r="T1335" s="14">
        <v>7381.6352496481686</v>
      </c>
      <c r="U1335" s="14">
        <v>6780.0555108145973</v>
      </c>
      <c r="V1335" s="14">
        <v>6227.5026027489539</v>
      </c>
      <c r="W1335" s="12">
        <v>5719.9809950502186</v>
      </c>
      <c r="X1335" s="88">
        <f t="shared" si="143"/>
        <v>14.046506144</v>
      </c>
      <c r="Y1335" s="88">
        <f t="shared" si="148"/>
        <v>12.901760676112728</v>
      </c>
      <c r="Z1335" s="88">
        <f t="shared" si="149"/>
        <v>11.850308314198875</v>
      </c>
      <c r="AA1335" s="88">
        <f t="shared" si="144"/>
        <v>10.884545967557209</v>
      </c>
      <c r="AB1335" s="88">
        <f t="shared" si="145"/>
        <v>9.9974901731385994</v>
      </c>
      <c r="AC1335" s="88">
        <f t="shared" si="146"/>
        <v>9.1827265978678536</v>
      </c>
      <c r="AD1335" s="88">
        <f t="shared" si="147"/>
        <v>8.4343636563653295</v>
      </c>
    </row>
    <row r="1336" spans="1:30" x14ac:dyDescent="0.25">
      <c r="A1336" s="30" t="s">
        <v>1382</v>
      </c>
      <c r="B1336" s="47">
        <v>40839</v>
      </c>
      <c r="C1336" s="35">
        <v>4304751580</v>
      </c>
      <c r="D1336" s="34">
        <v>340</v>
      </c>
      <c r="E1336" s="32">
        <v>9564</v>
      </c>
      <c r="F1336" s="34" t="s">
        <v>18</v>
      </c>
      <c r="G1336" s="34" t="s">
        <v>19</v>
      </c>
      <c r="H1336" s="34">
        <v>40.173250000000003</v>
      </c>
      <c r="I1336" s="2">
        <v>-109.82398000000001</v>
      </c>
      <c r="J1336" s="35">
        <v>9564</v>
      </c>
      <c r="K1336" s="34">
        <v>365</v>
      </c>
      <c r="L1336" s="34">
        <v>730</v>
      </c>
      <c r="M1336" s="34">
        <v>1095</v>
      </c>
      <c r="N1336" s="34">
        <v>1460</v>
      </c>
      <c r="O1336" s="34">
        <v>1825</v>
      </c>
      <c r="P1336" s="34">
        <v>2190</v>
      </c>
      <c r="Q1336" s="48">
        <v>2.3290384453705478E-4</v>
      </c>
      <c r="R1336" s="14">
        <v>8784.5644917935351</v>
      </c>
      <c r="S1336" s="14">
        <v>8068.6504925219388</v>
      </c>
      <c r="T1336" s="14">
        <v>7411.0812017252865</v>
      </c>
      <c r="U1336" s="14">
        <v>6807.1017116765497</v>
      </c>
      <c r="V1336" s="14">
        <v>6252.3446244689267</v>
      </c>
      <c r="W1336" s="12">
        <v>5742.7984712009538</v>
      </c>
      <c r="X1336" s="88">
        <f t="shared" si="143"/>
        <v>14.102538815999999</v>
      </c>
      <c r="Y1336" s="88">
        <f t="shared" si="148"/>
        <v>12.953226863987206</v>
      </c>
      <c r="Z1336" s="88">
        <f t="shared" si="149"/>
        <v>11.89758017184527</v>
      </c>
      <c r="AA1336" s="88">
        <f t="shared" si="144"/>
        <v>10.92796531951681</v>
      </c>
      <c r="AB1336" s="88">
        <f t="shared" si="145"/>
        <v>10.037370986342387</v>
      </c>
      <c r="AC1336" s="88">
        <f t="shared" si="146"/>
        <v>9.2193572519429079</v>
      </c>
      <c r="AD1336" s="88">
        <f t="shared" si="147"/>
        <v>8.468009028918539</v>
      </c>
    </row>
    <row r="1337" spans="1:30" x14ac:dyDescent="0.25">
      <c r="A1337" s="30" t="s">
        <v>1590</v>
      </c>
      <c r="B1337" s="47">
        <v>41126</v>
      </c>
      <c r="C1337" s="35">
        <v>4304751664</v>
      </c>
      <c r="D1337" s="34">
        <v>151</v>
      </c>
      <c r="E1337" s="32">
        <v>9594</v>
      </c>
      <c r="F1337" s="34" t="s">
        <v>18</v>
      </c>
      <c r="G1337" s="34" t="s">
        <v>19</v>
      </c>
      <c r="H1337" s="34">
        <v>40.176760000000002</v>
      </c>
      <c r="I1337" s="2">
        <v>-109.795469999999</v>
      </c>
      <c r="J1337" s="35">
        <v>9594</v>
      </c>
      <c r="K1337" s="34">
        <v>365</v>
      </c>
      <c r="L1337" s="34">
        <v>730</v>
      </c>
      <c r="M1337" s="34">
        <v>1095</v>
      </c>
      <c r="N1337" s="34">
        <v>1460</v>
      </c>
      <c r="O1337" s="34">
        <v>1825</v>
      </c>
      <c r="P1337" s="34">
        <v>2190</v>
      </c>
      <c r="Q1337" s="48">
        <v>2.3290384453705478E-4</v>
      </c>
      <c r="R1337" s="14">
        <v>8812.1195874390614</v>
      </c>
      <c r="S1337" s="14">
        <v>8093.9599357230736</v>
      </c>
      <c r="T1337" s="14">
        <v>7434.3280059966964</v>
      </c>
      <c r="U1337" s="14">
        <v>6828.4539755149326</v>
      </c>
      <c r="V1337" s="14">
        <v>6271.9567468794312</v>
      </c>
      <c r="W1337" s="12">
        <v>5760.8122681620607</v>
      </c>
      <c r="X1337" s="88">
        <f t="shared" si="143"/>
        <v>14.146775135999999</v>
      </c>
      <c r="Y1337" s="88">
        <f t="shared" si="148"/>
        <v>12.993858064940742</v>
      </c>
      <c r="Z1337" s="88">
        <f t="shared" si="149"/>
        <v>11.934900059460844</v>
      </c>
      <c r="AA1337" s="88">
        <f t="shared" si="144"/>
        <v>10.962243755274393</v>
      </c>
      <c r="AB1337" s="88">
        <f t="shared" si="145"/>
        <v>10.06885583887169</v>
      </c>
      <c r="AC1337" s="88">
        <f t="shared" si="146"/>
        <v>9.2482761893705838</v>
      </c>
      <c r="AD1337" s="88">
        <f t="shared" si="147"/>
        <v>8.4945711651447571</v>
      </c>
    </row>
    <row r="1338" spans="1:30" x14ac:dyDescent="0.25">
      <c r="A1338" s="30" t="s">
        <v>1356</v>
      </c>
      <c r="B1338" s="47">
        <v>40805</v>
      </c>
      <c r="C1338" s="35">
        <v>4304751573</v>
      </c>
      <c r="D1338" s="34">
        <v>329</v>
      </c>
      <c r="E1338" s="32">
        <v>9598</v>
      </c>
      <c r="F1338" s="34" t="s">
        <v>18</v>
      </c>
      <c r="G1338" s="34" t="s">
        <v>19</v>
      </c>
      <c r="H1338" s="34">
        <v>40.158749999999898</v>
      </c>
      <c r="I1338" s="2">
        <v>-109.8051</v>
      </c>
      <c r="J1338" s="35">
        <v>9598</v>
      </c>
      <c r="K1338" s="34">
        <v>365</v>
      </c>
      <c r="L1338" s="34">
        <v>730</v>
      </c>
      <c r="M1338" s="34">
        <v>1095</v>
      </c>
      <c r="N1338" s="34">
        <v>1460</v>
      </c>
      <c r="O1338" s="34">
        <v>1825</v>
      </c>
      <c r="P1338" s="34">
        <v>2190</v>
      </c>
      <c r="Q1338" s="48">
        <v>2.3290384453705478E-4</v>
      </c>
      <c r="R1338" s="14">
        <v>8815.7936001917969</v>
      </c>
      <c r="S1338" s="14">
        <v>8097.3345281498923</v>
      </c>
      <c r="T1338" s="14">
        <v>7437.4275798995504</v>
      </c>
      <c r="U1338" s="14">
        <v>6831.3009440267169</v>
      </c>
      <c r="V1338" s="14">
        <v>6274.5716965341653</v>
      </c>
      <c r="W1338" s="12">
        <v>5763.2141077568749</v>
      </c>
      <c r="X1338" s="88">
        <f t="shared" si="143"/>
        <v>14.152673311999999</v>
      </c>
      <c r="Y1338" s="88">
        <f t="shared" si="148"/>
        <v>12.999275558401212</v>
      </c>
      <c r="Z1338" s="88">
        <f t="shared" si="149"/>
        <v>11.939876044476254</v>
      </c>
      <c r="AA1338" s="88">
        <f t="shared" si="144"/>
        <v>10.966814213375402</v>
      </c>
      <c r="AB1338" s="88">
        <f t="shared" si="145"/>
        <v>10.073053819208932</v>
      </c>
      <c r="AC1338" s="88">
        <f t="shared" si="146"/>
        <v>9.2521320476942748</v>
      </c>
      <c r="AD1338" s="88">
        <f t="shared" si="147"/>
        <v>8.4981127833082528</v>
      </c>
    </row>
    <row r="1339" spans="1:30" x14ac:dyDescent="0.25">
      <c r="A1339" s="30" t="s">
        <v>1509</v>
      </c>
      <c r="B1339" s="47">
        <v>41007</v>
      </c>
      <c r="C1339" s="35">
        <v>4304752000</v>
      </c>
      <c r="D1339" s="34">
        <v>273</v>
      </c>
      <c r="E1339" s="32">
        <v>9619</v>
      </c>
      <c r="F1339" s="34" t="s">
        <v>18</v>
      </c>
      <c r="G1339" s="34" t="s">
        <v>19</v>
      </c>
      <c r="H1339" s="34">
        <v>40.136989999999898</v>
      </c>
      <c r="I1339" s="2">
        <v>-109.80934000000001</v>
      </c>
      <c r="J1339" s="35">
        <v>9619</v>
      </c>
      <c r="K1339" s="34">
        <v>365</v>
      </c>
      <c r="L1339" s="34">
        <v>730</v>
      </c>
      <c r="M1339" s="34">
        <v>1095</v>
      </c>
      <c r="N1339" s="34">
        <v>1460</v>
      </c>
      <c r="O1339" s="34">
        <v>1825</v>
      </c>
      <c r="P1339" s="34">
        <v>2190</v>
      </c>
      <c r="Q1339" s="48">
        <v>2.3290384453705478E-4</v>
      </c>
      <c r="R1339" s="14">
        <v>8835.0821671436661</v>
      </c>
      <c r="S1339" s="14">
        <v>8115.0511383906869</v>
      </c>
      <c r="T1339" s="14">
        <v>7453.7003428895368</v>
      </c>
      <c r="U1339" s="14">
        <v>6846.2475287135858</v>
      </c>
      <c r="V1339" s="14">
        <v>6288.3001822215183</v>
      </c>
      <c r="W1339" s="12">
        <v>5775.8237656296506</v>
      </c>
      <c r="X1339" s="88">
        <f t="shared" si="143"/>
        <v>14.183638735999999</v>
      </c>
      <c r="Y1339" s="88">
        <f t="shared" si="148"/>
        <v>13.02771739906869</v>
      </c>
      <c r="Z1339" s="88">
        <f t="shared" si="149"/>
        <v>11.965999965807157</v>
      </c>
      <c r="AA1339" s="88">
        <f t="shared" si="144"/>
        <v>10.990809118405709</v>
      </c>
      <c r="AB1339" s="88">
        <f t="shared" si="145"/>
        <v>10.095093215979444</v>
      </c>
      <c r="AC1339" s="88">
        <f t="shared" si="146"/>
        <v>9.2723753038936465</v>
      </c>
      <c r="AD1339" s="88">
        <f t="shared" si="147"/>
        <v>8.5167062786666072</v>
      </c>
    </row>
    <row r="1340" spans="1:30" x14ac:dyDescent="0.25">
      <c r="A1340" s="30" t="s">
        <v>1035</v>
      </c>
      <c r="B1340" s="47">
        <v>40411</v>
      </c>
      <c r="C1340" s="35">
        <v>4304751047</v>
      </c>
      <c r="D1340" s="34">
        <v>366</v>
      </c>
      <c r="E1340" s="32">
        <v>9634</v>
      </c>
      <c r="F1340" s="34" t="s">
        <v>18</v>
      </c>
      <c r="G1340" s="34" t="s">
        <v>19</v>
      </c>
      <c r="H1340" s="34">
        <v>40.162289999999899</v>
      </c>
      <c r="I1340" s="2">
        <v>-109.87123</v>
      </c>
      <c r="J1340" s="35">
        <v>9634</v>
      </c>
      <c r="K1340" s="34">
        <v>365</v>
      </c>
      <c r="L1340" s="34">
        <v>730</v>
      </c>
      <c r="M1340" s="34">
        <v>1095</v>
      </c>
      <c r="N1340" s="34">
        <v>1460</v>
      </c>
      <c r="O1340" s="34">
        <v>1825</v>
      </c>
      <c r="P1340" s="34">
        <v>2190</v>
      </c>
      <c r="Q1340" s="48">
        <v>2.3290384453705478E-4</v>
      </c>
      <c r="R1340" s="14">
        <v>8848.8597149664292</v>
      </c>
      <c r="S1340" s="14">
        <v>8127.7058599912543</v>
      </c>
      <c r="T1340" s="14">
        <v>7465.3237450252418</v>
      </c>
      <c r="U1340" s="14">
        <v>6856.9236606327768</v>
      </c>
      <c r="V1340" s="14">
        <v>6298.1062434267706</v>
      </c>
      <c r="W1340" s="12">
        <v>5784.8306641102035</v>
      </c>
      <c r="X1340" s="88">
        <f t="shared" si="143"/>
        <v>14.205756895999999</v>
      </c>
      <c r="Y1340" s="88">
        <f t="shared" si="148"/>
        <v>13.048032999545457</v>
      </c>
      <c r="Z1340" s="88">
        <f t="shared" si="149"/>
        <v>11.984659909614944</v>
      </c>
      <c r="AA1340" s="88">
        <f t="shared" si="144"/>
        <v>11.0079483362845</v>
      </c>
      <c r="AB1340" s="88">
        <f t="shared" si="145"/>
        <v>10.110835642244096</v>
      </c>
      <c r="AC1340" s="88">
        <f t="shared" si="146"/>
        <v>9.2868347726074845</v>
      </c>
      <c r="AD1340" s="88">
        <f t="shared" si="147"/>
        <v>8.5299873467797163</v>
      </c>
    </row>
    <row r="1341" spans="1:30" x14ac:dyDescent="0.25">
      <c r="A1341" s="30" t="s">
        <v>1527</v>
      </c>
      <c r="B1341" s="47">
        <v>41037</v>
      </c>
      <c r="C1341" s="35">
        <v>4301350933</v>
      </c>
      <c r="D1341" s="34">
        <v>234</v>
      </c>
      <c r="E1341" s="32">
        <v>9645</v>
      </c>
      <c r="F1341" s="34" t="s">
        <v>18</v>
      </c>
      <c r="G1341" s="34" t="s">
        <v>32</v>
      </c>
      <c r="H1341" s="34">
        <v>40.061860000000003</v>
      </c>
      <c r="I1341" s="2">
        <v>-110.19234</v>
      </c>
      <c r="J1341" s="35">
        <v>9645</v>
      </c>
      <c r="K1341" s="34">
        <v>365</v>
      </c>
      <c r="L1341" s="34">
        <v>730</v>
      </c>
      <c r="M1341" s="34">
        <v>1095</v>
      </c>
      <c r="N1341" s="34">
        <v>1460</v>
      </c>
      <c r="O1341" s="34">
        <v>1825</v>
      </c>
      <c r="P1341" s="34">
        <v>2190</v>
      </c>
      <c r="Q1341" s="48">
        <v>2.3290384453705478E-4</v>
      </c>
      <c r="R1341" s="14">
        <v>8858.9632500364551</v>
      </c>
      <c r="S1341" s="14">
        <v>8136.985989165004</v>
      </c>
      <c r="T1341" s="14">
        <v>7473.8475732580919</v>
      </c>
      <c r="U1341" s="14">
        <v>6864.7528240401844</v>
      </c>
      <c r="V1341" s="14">
        <v>6305.2973549772896</v>
      </c>
      <c r="W1341" s="12">
        <v>5791.4357229959433</v>
      </c>
      <c r="X1341" s="88">
        <f t="shared" si="143"/>
        <v>14.22197688</v>
      </c>
      <c r="Y1341" s="88">
        <f t="shared" si="148"/>
        <v>13.062931106561754</v>
      </c>
      <c r="Z1341" s="88">
        <f t="shared" si="149"/>
        <v>11.998343868407321</v>
      </c>
      <c r="AA1341" s="88">
        <f t="shared" si="144"/>
        <v>11.02051709606228</v>
      </c>
      <c r="AB1341" s="88">
        <f t="shared" si="145"/>
        <v>10.122380088171509</v>
      </c>
      <c r="AC1341" s="88">
        <f t="shared" si="146"/>
        <v>9.2974383829976315</v>
      </c>
      <c r="AD1341" s="88">
        <f t="shared" si="147"/>
        <v>8.5397267967293295</v>
      </c>
    </row>
    <row r="1342" spans="1:30" x14ac:dyDescent="0.25">
      <c r="A1342" s="30" t="s">
        <v>1362</v>
      </c>
      <c r="B1342" s="47">
        <v>40814</v>
      </c>
      <c r="C1342" s="35">
        <v>4304751415</v>
      </c>
      <c r="D1342" s="34">
        <v>360</v>
      </c>
      <c r="E1342" s="32">
        <v>9696</v>
      </c>
      <c r="F1342" s="34" t="s">
        <v>18</v>
      </c>
      <c r="G1342" s="34" t="s">
        <v>19</v>
      </c>
      <c r="H1342" s="34">
        <v>40.132779999999897</v>
      </c>
      <c r="I1342" s="2">
        <v>-109.95225000000001</v>
      </c>
      <c r="J1342" s="35">
        <v>9696</v>
      </c>
      <c r="K1342" s="34">
        <v>365</v>
      </c>
      <c r="L1342" s="34">
        <v>730</v>
      </c>
      <c r="M1342" s="34">
        <v>1095</v>
      </c>
      <c r="N1342" s="34">
        <v>1460</v>
      </c>
      <c r="O1342" s="34">
        <v>1825</v>
      </c>
      <c r="P1342" s="34">
        <v>2190</v>
      </c>
      <c r="Q1342" s="48">
        <v>2.3290384453705478E-4</v>
      </c>
      <c r="R1342" s="14">
        <v>8905.8069126338487</v>
      </c>
      <c r="S1342" s="14">
        <v>8180.0120426069343</v>
      </c>
      <c r="T1342" s="14">
        <v>7513.3671405194873</v>
      </c>
      <c r="U1342" s="14">
        <v>6901.0516725654352</v>
      </c>
      <c r="V1342" s="14">
        <v>6338.6379630751471</v>
      </c>
      <c r="W1342" s="12">
        <v>5822.0591778298249</v>
      </c>
      <c r="X1342" s="88">
        <f t="shared" si="143"/>
        <v>14.297178623999999</v>
      </c>
      <c r="Y1342" s="88">
        <f t="shared" si="148"/>
        <v>13.132004148182766</v>
      </c>
      <c r="Z1342" s="88">
        <f t="shared" si="149"/>
        <v>12.061787677353799</v>
      </c>
      <c r="AA1342" s="88">
        <f t="shared" si="144"/>
        <v>11.078790436850166</v>
      </c>
      <c r="AB1342" s="88">
        <f t="shared" si="145"/>
        <v>10.175904337471326</v>
      </c>
      <c r="AC1342" s="88">
        <f t="shared" si="146"/>
        <v>9.3466005766246791</v>
      </c>
      <c r="AD1342" s="88">
        <f t="shared" si="147"/>
        <v>8.5848824283139002</v>
      </c>
    </row>
    <row r="1343" spans="1:30" x14ac:dyDescent="0.25">
      <c r="A1343" s="30" t="s">
        <v>1207</v>
      </c>
      <c r="B1343" s="47">
        <v>40596</v>
      </c>
      <c r="C1343" s="35">
        <v>4301334137</v>
      </c>
      <c r="D1343" s="34">
        <v>366</v>
      </c>
      <c r="E1343" s="32">
        <v>9704</v>
      </c>
      <c r="F1343" s="34" t="s">
        <v>18</v>
      </c>
      <c r="G1343" s="34" t="s">
        <v>32</v>
      </c>
      <c r="H1343" s="34">
        <v>40.21096</v>
      </c>
      <c r="I1343" s="2">
        <v>-110.53044</v>
      </c>
      <c r="J1343" s="35">
        <v>9704</v>
      </c>
      <c r="K1343" s="34">
        <v>365</v>
      </c>
      <c r="L1343" s="34">
        <v>730</v>
      </c>
      <c r="M1343" s="34">
        <v>1095</v>
      </c>
      <c r="N1343" s="34">
        <v>1460</v>
      </c>
      <c r="O1343" s="34">
        <v>1825</v>
      </c>
      <c r="P1343" s="34">
        <v>2190</v>
      </c>
      <c r="Q1343" s="48">
        <v>2.3290384453705478E-4</v>
      </c>
      <c r="R1343" s="14">
        <v>8913.1549381393215</v>
      </c>
      <c r="S1343" s="14">
        <v>8186.7612274605699</v>
      </c>
      <c r="T1343" s="14">
        <v>7519.5662883251971</v>
      </c>
      <c r="U1343" s="14">
        <v>6906.7456095890038</v>
      </c>
      <c r="V1343" s="14">
        <v>6343.8678623846154</v>
      </c>
      <c r="W1343" s="12">
        <v>5826.8628570194542</v>
      </c>
      <c r="X1343" s="88">
        <f t="shared" si="143"/>
        <v>14.308974976</v>
      </c>
      <c r="Y1343" s="88">
        <f t="shared" si="148"/>
        <v>13.142839135103706</v>
      </c>
      <c r="Z1343" s="88">
        <f t="shared" si="149"/>
        <v>12.071739647384618</v>
      </c>
      <c r="AA1343" s="88">
        <f t="shared" si="144"/>
        <v>11.087931353052189</v>
      </c>
      <c r="AB1343" s="88">
        <f t="shared" si="145"/>
        <v>10.184300298145807</v>
      </c>
      <c r="AC1343" s="88">
        <f t="shared" si="146"/>
        <v>9.3543122932720593</v>
      </c>
      <c r="AD1343" s="88">
        <f t="shared" si="147"/>
        <v>8.5919656646408935</v>
      </c>
    </row>
    <row r="1344" spans="1:30" x14ac:dyDescent="0.25">
      <c r="A1344" s="30" t="s">
        <v>1498</v>
      </c>
      <c r="B1344" s="47">
        <v>40995</v>
      </c>
      <c r="C1344" s="35">
        <v>4301350534</v>
      </c>
      <c r="D1344" s="34">
        <v>281</v>
      </c>
      <c r="E1344" s="32">
        <v>9719</v>
      </c>
      <c r="F1344" s="34" t="s">
        <v>18</v>
      </c>
      <c r="G1344" s="34" t="s">
        <v>32</v>
      </c>
      <c r="H1344" s="34">
        <v>40.061219999999899</v>
      </c>
      <c r="I1344" s="2">
        <v>-110.06537</v>
      </c>
      <c r="J1344" s="35">
        <v>9719</v>
      </c>
      <c r="K1344" s="34">
        <v>365</v>
      </c>
      <c r="L1344" s="34">
        <v>730</v>
      </c>
      <c r="M1344" s="34">
        <v>1095</v>
      </c>
      <c r="N1344" s="34">
        <v>1460</v>
      </c>
      <c r="O1344" s="34">
        <v>1825</v>
      </c>
      <c r="P1344" s="34">
        <v>2190</v>
      </c>
      <c r="Q1344" s="48">
        <v>2.3290384453705478E-4</v>
      </c>
      <c r="R1344" s="14">
        <v>8926.9324859620847</v>
      </c>
      <c r="S1344" s="14">
        <v>8199.4159490611382</v>
      </c>
      <c r="T1344" s="14">
        <v>7531.1896904609011</v>
      </c>
      <c r="U1344" s="14">
        <v>6917.4217415081957</v>
      </c>
      <c r="V1344" s="14">
        <v>6353.6739235898676</v>
      </c>
      <c r="W1344" s="12">
        <v>5835.8697555000072</v>
      </c>
      <c r="X1344" s="88">
        <f t="shared" si="143"/>
        <v>14.331093136</v>
      </c>
      <c r="Y1344" s="88">
        <f t="shared" si="148"/>
        <v>13.163154735580475</v>
      </c>
      <c r="Z1344" s="88">
        <f t="shared" si="149"/>
        <v>12.090399591192407</v>
      </c>
      <c r="AA1344" s="88">
        <f t="shared" si="144"/>
        <v>11.105070570930978</v>
      </c>
      <c r="AB1344" s="88">
        <f t="shared" si="145"/>
        <v>10.20004272441046</v>
      </c>
      <c r="AC1344" s="88">
        <f t="shared" si="146"/>
        <v>9.3687717619858972</v>
      </c>
      <c r="AD1344" s="88">
        <f t="shared" si="147"/>
        <v>8.6052467327540025</v>
      </c>
    </row>
    <row r="1345" spans="1:30" x14ac:dyDescent="0.25">
      <c r="A1345" s="30" t="s">
        <v>1226</v>
      </c>
      <c r="B1345" s="47">
        <v>40616</v>
      </c>
      <c r="C1345" s="35">
        <v>4301350196</v>
      </c>
      <c r="D1345" s="34">
        <v>358</v>
      </c>
      <c r="E1345" s="32">
        <v>9720</v>
      </c>
      <c r="F1345" s="34" t="s">
        <v>18</v>
      </c>
      <c r="G1345" s="34" t="s">
        <v>32</v>
      </c>
      <c r="H1345" s="34">
        <v>40.079659999999897</v>
      </c>
      <c r="I1345" s="2">
        <v>-110.08413</v>
      </c>
      <c r="J1345" s="35">
        <v>9720</v>
      </c>
      <c r="K1345" s="34">
        <v>365</v>
      </c>
      <c r="L1345" s="34">
        <v>730</v>
      </c>
      <c r="M1345" s="34">
        <v>1095</v>
      </c>
      <c r="N1345" s="34">
        <v>1460</v>
      </c>
      <c r="O1345" s="34">
        <v>1825</v>
      </c>
      <c r="P1345" s="34">
        <v>2190</v>
      </c>
      <c r="Q1345" s="48">
        <v>2.3290384453705478E-4</v>
      </c>
      <c r="R1345" s="14">
        <v>8927.850989150269</v>
      </c>
      <c r="S1345" s="14">
        <v>8200.259597167842</v>
      </c>
      <c r="T1345" s="14">
        <v>7531.9645839366149</v>
      </c>
      <c r="U1345" s="14">
        <v>6918.133483636142</v>
      </c>
      <c r="V1345" s="14">
        <v>6354.3276610035509</v>
      </c>
      <c r="W1345" s="12">
        <v>5836.4702153987109</v>
      </c>
      <c r="X1345" s="88">
        <f t="shared" si="143"/>
        <v>14.332567679999999</v>
      </c>
      <c r="Y1345" s="88">
        <f t="shared" si="148"/>
        <v>13.164509108945595</v>
      </c>
      <c r="Z1345" s="88">
        <f t="shared" si="149"/>
        <v>12.091643587446258</v>
      </c>
      <c r="AA1345" s="88">
        <f t="shared" si="144"/>
        <v>11.106213185456232</v>
      </c>
      <c r="AB1345" s="88">
        <f t="shared" si="145"/>
        <v>10.201092219494772</v>
      </c>
      <c r="AC1345" s="88">
        <f t="shared" si="146"/>
        <v>9.3697357265668195</v>
      </c>
      <c r="AD1345" s="88">
        <f t="shared" si="147"/>
        <v>8.6061321372948765</v>
      </c>
    </row>
    <row r="1346" spans="1:30" x14ac:dyDescent="0.25">
      <c r="A1346" s="30" t="s">
        <v>1579</v>
      </c>
      <c r="B1346" s="47">
        <v>41117</v>
      </c>
      <c r="C1346" s="35">
        <v>4301350847</v>
      </c>
      <c r="D1346" s="34">
        <v>152</v>
      </c>
      <c r="E1346" s="32">
        <v>9749</v>
      </c>
      <c r="F1346" s="34" t="s">
        <v>18</v>
      </c>
      <c r="G1346" s="34" t="s">
        <v>32</v>
      </c>
      <c r="H1346" s="34">
        <v>40.193309999999897</v>
      </c>
      <c r="I1346" s="2">
        <v>-110.66923</v>
      </c>
      <c r="J1346" s="35">
        <v>9749</v>
      </c>
      <c r="K1346" s="34">
        <v>365</v>
      </c>
      <c r="L1346" s="34">
        <v>730</v>
      </c>
      <c r="M1346" s="34">
        <v>1095</v>
      </c>
      <c r="N1346" s="34">
        <v>1460</v>
      </c>
      <c r="O1346" s="34">
        <v>1825</v>
      </c>
      <c r="P1346" s="34">
        <v>2190</v>
      </c>
      <c r="Q1346" s="48">
        <v>2.3290384453705478E-4</v>
      </c>
      <c r="R1346" s="14">
        <v>8954.4875816076092</v>
      </c>
      <c r="S1346" s="14">
        <v>8224.7253922622731</v>
      </c>
      <c r="T1346" s="14">
        <v>7554.4364947323111</v>
      </c>
      <c r="U1346" s="14">
        <v>6938.7740053465786</v>
      </c>
      <c r="V1346" s="14">
        <v>6373.2860460003722</v>
      </c>
      <c r="W1346" s="12">
        <v>5853.883552461114</v>
      </c>
      <c r="X1346" s="88">
        <f t="shared" si="143"/>
        <v>14.375329455999999</v>
      </c>
      <c r="Y1346" s="88">
        <f t="shared" si="148"/>
        <v>13.203785936534009</v>
      </c>
      <c r="Z1346" s="88">
        <f t="shared" si="149"/>
        <v>12.127719478807981</v>
      </c>
      <c r="AA1346" s="88">
        <f t="shared" si="144"/>
        <v>11.13934900668856</v>
      </c>
      <c r="AB1346" s="88">
        <f t="shared" si="145"/>
        <v>10.231527576939765</v>
      </c>
      <c r="AC1346" s="88">
        <f t="shared" si="146"/>
        <v>9.3976906994135732</v>
      </c>
      <c r="AD1346" s="88">
        <f t="shared" si="147"/>
        <v>8.6318088689802206</v>
      </c>
    </row>
    <row r="1347" spans="1:30" x14ac:dyDescent="0.25">
      <c r="A1347" s="30" t="s">
        <v>1189</v>
      </c>
      <c r="B1347" s="47">
        <v>40575</v>
      </c>
      <c r="C1347" s="35">
        <v>4301350418</v>
      </c>
      <c r="D1347" s="34">
        <v>366</v>
      </c>
      <c r="E1347" s="32">
        <v>9797</v>
      </c>
      <c r="F1347" s="34" t="s">
        <v>18</v>
      </c>
      <c r="G1347" s="34" t="s">
        <v>32</v>
      </c>
      <c r="H1347" s="34">
        <v>40.239919999999898</v>
      </c>
      <c r="I1347" s="2">
        <v>-110.06261000000001</v>
      </c>
      <c r="J1347" s="35">
        <v>9797</v>
      </c>
      <c r="K1347" s="34">
        <v>365</v>
      </c>
      <c r="L1347" s="34">
        <v>730</v>
      </c>
      <c r="M1347" s="34">
        <v>1095</v>
      </c>
      <c r="N1347" s="34">
        <v>1460</v>
      </c>
      <c r="O1347" s="34">
        <v>1825</v>
      </c>
      <c r="P1347" s="34">
        <v>2190</v>
      </c>
      <c r="Q1347" s="48">
        <v>2.3290384453705478E-4</v>
      </c>
      <c r="R1347" s="14">
        <v>8998.5757346404498</v>
      </c>
      <c r="S1347" s="14">
        <v>8265.2205013840903</v>
      </c>
      <c r="T1347" s="14">
        <v>7591.6313815665653</v>
      </c>
      <c r="U1347" s="14">
        <v>6972.9376274879924</v>
      </c>
      <c r="V1347" s="14">
        <v>6404.6654418571798</v>
      </c>
      <c r="W1347" s="12">
        <v>5882.7056275988862</v>
      </c>
      <c r="X1347" s="88">
        <f t="shared" si="143"/>
        <v>14.446107567999999</v>
      </c>
      <c r="Y1347" s="88">
        <f t="shared" si="148"/>
        <v>13.268795858059667</v>
      </c>
      <c r="Z1347" s="88">
        <f t="shared" si="149"/>
        <v>12.187431298992902</v>
      </c>
      <c r="AA1347" s="88">
        <f t="shared" si="144"/>
        <v>11.19419450390069</v>
      </c>
      <c r="AB1347" s="88">
        <f t="shared" si="145"/>
        <v>10.281903340986654</v>
      </c>
      <c r="AC1347" s="88">
        <f t="shared" si="146"/>
        <v>9.4439609992978522</v>
      </c>
      <c r="AD1347" s="88">
        <f t="shared" si="147"/>
        <v>8.6743082869421713</v>
      </c>
    </row>
    <row r="1348" spans="1:30" x14ac:dyDescent="0.25">
      <c r="A1348" s="30" t="s">
        <v>1621</v>
      </c>
      <c r="B1348" s="47">
        <v>41170</v>
      </c>
      <c r="C1348" s="35">
        <v>4301351288</v>
      </c>
      <c r="D1348" s="34">
        <v>107</v>
      </c>
      <c r="E1348" s="32">
        <v>9806</v>
      </c>
      <c r="F1348" s="34" t="s">
        <v>18</v>
      </c>
      <c r="G1348" s="34" t="s">
        <v>32</v>
      </c>
      <c r="H1348" s="34">
        <v>40.020150000000001</v>
      </c>
      <c r="I1348" s="2">
        <v>-110.5599</v>
      </c>
      <c r="J1348" s="35">
        <v>9806</v>
      </c>
      <c r="K1348" s="34">
        <v>365</v>
      </c>
      <c r="L1348" s="34">
        <v>730</v>
      </c>
      <c r="M1348" s="34">
        <v>1095</v>
      </c>
      <c r="N1348" s="34">
        <v>1460</v>
      </c>
      <c r="O1348" s="34">
        <v>1825</v>
      </c>
      <c r="P1348" s="34">
        <v>2190</v>
      </c>
      <c r="Q1348" s="48">
        <v>2.3290384453705478E-4</v>
      </c>
      <c r="R1348" s="14">
        <v>9006.8422633341088</v>
      </c>
      <c r="S1348" s="14">
        <v>8272.8133343444297</v>
      </c>
      <c r="T1348" s="14">
        <v>7598.6054228479888</v>
      </c>
      <c r="U1348" s="14">
        <v>6979.3433066395073</v>
      </c>
      <c r="V1348" s="14">
        <v>6410.5490785803313</v>
      </c>
      <c r="W1348" s="12">
        <v>5888.1097666872183</v>
      </c>
      <c r="X1348" s="88">
        <f t="shared" ref="X1348:X1411" si="150">E1348*0.001474544</f>
        <v>14.459378464</v>
      </c>
      <c r="Y1348" s="88">
        <f t="shared" si="148"/>
        <v>13.28098521834573</v>
      </c>
      <c r="Z1348" s="88">
        <f t="shared" si="149"/>
        <v>12.198627265277572</v>
      </c>
      <c r="AA1348" s="88">
        <f t="shared" si="144"/>
        <v>11.204478034627964</v>
      </c>
      <c r="AB1348" s="88">
        <f t="shared" si="145"/>
        <v>10.291348796745446</v>
      </c>
      <c r="AC1348" s="88">
        <f t="shared" si="146"/>
        <v>9.4526366805261564</v>
      </c>
      <c r="AD1348" s="88">
        <f t="shared" si="147"/>
        <v>8.6822769278100367</v>
      </c>
    </row>
    <row r="1349" spans="1:30" x14ac:dyDescent="0.25">
      <c r="A1349" s="30" t="s">
        <v>896</v>
      </c>
      <c r="B1349" s="47">
        <v>40232</v>
      </c>
      <c r="C1349" s="35">
        <v>4301334263</v>
      </c>
      <c r="D1349" s="34">
        <v>366</v>
      </c>
      <c r="E1349" s="32">
        <v>9815</v>
      </c>
      <c r="F1349" s="34" t="s">
        <v>18</v>
      </c>
      <c r="G1349" s="34" t="s">
        <v>32</v>
      </c>
      <c r="H1349" s="34">
        <v>40.20966</v>
      </c>
      <c r="I1349" s="2">
        <v>-110.61135</v>
      </c>
      <c r="J1349" s="35">
        <v>9815</v>
      </c>
      <c r="K1349" s="34">
        <v>365</v>
      </c>
      <c r="L1349" s="34">
        <v>730</v>
      </c>
      <c r="M1349" s="34">
        <v>1095</v>
      </c>
      <c r="N1349" s="34">
        <v>1460</v>
      </c>
      <c r="O1349" s="34">
        <v>1825</v>
      </c>
      <c r="P1349" s="34">
        <v>2190</v>
      </c>
      <c r="Q1349" s="48">
        <v>2.3290384453705478E-4</v>
      </c>
      <c r="R1349" s="14">
        <v>9015.108792027766</v>
      </c>
      <c r="S1349" s="14">
        <v>8280.4061673047709</v>
      </c>
      <c r="T1349" s="14">
        <v>7605.5794641294115</v>
      </c>
      <c r="U1349" s="14">
        <v>6985.7489857910223</v>
      </c>
      <c r="V1349" s="14">
        <v>6416.4327153034828</v>
      </c>
      <c r="W1349" s="12">
        <v>5893.5139057755505</v>
      </c>
      <c r="X1349" s="88">
        <f t="shared" si="150"/>
        <v>14.47264936</v>
      </c>
      <c r="Y1349" s="88">
        <f t="shared" si="148"/>
        <v>13.29317457863179</v>
      </c>
      <c r="Z1349" s="88">
        <f t="shared" si="149"/>
        <v>12.209823231562245</v>
      </c>
      <c r="AA1349" s="88">
        <f t="shared" ref="AA1349:AA1412" si="151">T1349*0.001474544</f>
        <v>11.214761565355239</v>
      </c>
      <c r="AB1349" s="88">
        <f t="shared" ref="AB1349:AB1412" si="152">U1349*0.001474544</f>
        <v>10.300794252504236</v>
      </c>
      <c r="AC1349" s="88">
        <f t="shared" ref="AC1349:AC1412" si="153">V1349*0.001474544</f>
        <v>9.4613123617544588</v>
      </c>
      <c r="AD1349" s="88">
        <f t="shared" ref="AD1349:AD1412" si="154">W1349*0.001474544</f>
        <v>8.6902455686779021</v>
      </c>
    </row>
    <row r="1350" spans="1:30" x14ac:dyDescent="0.25">
      <c r="A1350" s="11" t="s">
        <v>1692</v>
      </c>
      <c r="B1350" s="5">
        <v>34110</v>
      </c>
      <c r="C1350" s="7">
        <v>4301331378</v>
      </c>
      <c r="D1350" s="8">
        <v>350</v>
      </c>
      <c r="E1350" s="32">
        <v>9827</v>
      </c>
      <c r="F1350" s="8" t="s">
        <v>18</v>
      </c>
      <c r="G1350" s="8" t="s">
        <v>32</v>
      </c>
      <c r="H1350" s="8">
        <v>40.340029999999899</v>
      </c>
      <c r="I1350" s="9">
        <v>-110.120369999999</v>
      </c>
      <c r="J1350" s="7">
        <v>9827</v>
      </c>
      <c r="K1350" s="8">
        <v>365</v>
      </c>
      <c r="L1350" s="8">
        <v>730</v>
      </c>
      <c r="M1350" s="8">
        <v>1095</v>
      </c>
      <c r="N1350" s="8">
        <v>1460</v>
      </c>
      <c r="O1350" s="8">
        <v>1825</v>
      </c>
      <c r="P1350" s="8">
        <v>2190</v>
      </c>
      <c r="Q1350" s="6">
        <v>2.3290384453705478E-4</v>
      </c>
      <c r="R1350" s="16">
        <v>9026.1308302859761</v>
      </c>
      <c r="S1350" s="14">
        <v>8290.5299445852252</v>
      </c>
      <c r="T1350" s="14">
        <v>7614.8781858379753</v>
      </c>
      <c r="U1350" s="14">
        <v>6994.2898913263753</v>
      </c>
      <c r="V1350" s="14">
        <v>6424.2775642676852</v>
      </c>
      <c r="W1350" s="12">
        <v>5900.7194245599931</v>
      </c>
      <c r="X1350" s="88">
        <f t="shared" si="150"/>
        <v>14.490343888</v>
      </c>
      <c r="Y1350" s="88">
        <f t="shared" si="148"/>
        <v>13.309427059013204</v>
      </c>
      <c r="Z1350" s="88">
        <f t="shared" si="149"/>
        <v>12.224751186608476</v>
      </c>
      <c r="AA1350" s="88">
        <f t="shared" si="151"/>
        <v>11.228472939658271</v>
      </c>
      <c r="AB1350" s="88">
        <f t="shared" si="152"/>
        <v>10.313388193515959</v>
      </c>
      <c r="AC1350" s="88">
        <f t="shared" si="153"/>
        <v>9.4728799367255299</v>
      </c>
      <c r="AD1350" s="88">
        <f t="shared" si="154"/>
        <v>8.7008704231683893</v>
      </c>
    </row>
    <row r="1351" spans="1:30" x14ac:dyDescent="0.25">
      <c r="A1351" s="30" t="s">
        <v>1325</v>
      </c>
      <c r="B1351" s="47">
        <v>40751</v>
      </c>
      <c r="C1351" s="35">
        <v>4301350542</v>
      </c>
      <c r="D1351" s="34">
        <v>365</v>
      </c>
      <c r="E1351" s="32">
        <v>9881</v>
      </c>
      <c r="F1351" s="34" t="s">
        <v>18</v>
      </c>
      <c r="G1351" s="34" t="s">
        <v>32</v>
      </c>
      <c r="H1351" s="34">
        <v>40.046889999999898</v>
      </c>
      <c r="I1351" s="2">
        <v>-110.08354</v>
      </c>
      <c r="J1351" s="35">
        <v>9881</v>
      </c>
      <c r="K1351" s="34">
        <v>365</v>
      </c>
      <c r="L1351" s="34">
        <v>730</v>
      </c>
      <c r="M1351" s="34">
        <v>1095</v>
      </c>
      <c r="N1351" s="34">
        <v>1460</v>
      </c>
      <c r="O1351" s="34">
        <v>1825</v>
      </c>
      <c r="P1351" s="34">
        <v>2190</v>
      </c>
      <c r="Q1351" s="48">
        <v>2.3290384453705478E-4</v>
      </c>
      <c r="R1351" s="14">
        <v>9075.7300024479209</v>
      </c>
      <c r="S1351" s="14">
        <v>8336.0869423472686</v>
      </c>
      <c r="T1351" s="14">
        <v>7656.7224335265118</v>
      </c>
      <c r="U1351" s="14">
        <v>7032.723966235465</v>
      </c>
      <c r="V1351" s="14">
        <v>6459.5793846065935</v>
      </c>
      <c r="W1351" s="12">
        <v>5933.144259089986</v>
      </c>
      <c r="X1351" s="88">
        <f t="shared" si="150"/>
        <v>14.569969263999999</v>
      </c>
      <c r="Y1351" s="88">
        <f t="shared" si="148"/>
        <v>13.382563220729567</v>
      </c>
      <c r="Z1351" s="88">
        <f t="shared" si="149"/>
        <v>12.291926984316511</v>
      </c>
      <c r="AA1351" s="88">
        <f t="shared" si="151"/>
        <v>11.290174124021917</v>
      </c>
      <c r="AB1351" s="88">
        <f t="shared" si="152"/>
        <v>10.370060928068707</v>
      </c>
      <c r="AC1351" s="88">
        <f t="shared" si="153"/>
        <v>9.5249340240953444</v>
      </c>
      <c r="AD1351" s="88">
        <f t="shared" si="154"/>
        <v>8.7486822683755836</v>
      </c>
    </row>
    <row r="1352" spans="1:30" x14ac:dyDescent="0.25">
      <c r="A1352" s="30" t="s">
        <v>219</v>
      </c>
      <c r="B1352" s="47">
        <v>32866</v>
      </c>
      <c r="C1352" s="35">
        <v>4301331238</v>
      </c>
      <c r="D1352" s="34">
        <v>366</v>
      </c>
      <c r="E1352" s="32">
        <v>9912</v>
      </c>
      <c r="F1352" s="34" t="s">
        <v>18</v>
      </c>
      <c r="G1352" s="34" t="s">
        <v>32</v>
      </c>
      <c r="H1352" s="34">
        <v>40.318939999999898</v>
      </c>
      <c r="I1352" s="2">
        <v>-110.054469999999</v>
      </c>
      <c r="J1352" s="35">
        <v>9912</v>
      </c>
      <c r="K1352" s="34">
        <v>365</v>
      </c>
      <c r="L1352" s="34">
        <v>730</v>
      </c>
      <c r="M1352" s="34">
        <v>1095</v>
      </c>
      <c r="N1352" s="34">
        <v>1460</v>
      </c>
      <c r="O1352" s="34">
        <v>1825</v>
      </c>
      <c r="P1352" s="34">
        <v>2190</v>
      </c>
      <c r="Q1352" s="48">
        <v>2.3290384453705478E-4</v>
      </c>
      <c r="R1352" s="14">
        <v>9104.2036012816316</v>
      </c>
      <c r="S1352" s="14">
        <v>8362.2400336551091</v>
      </c>
      <c r="T1352" s="14">
        <v>7680.7441312736346</v>
      </c>
      <c r="U1352" s="14">
        <v>7054.7879722017942</v>
      </c>
      <c r="V1352" s="14">
        <v>6479.8452444307823</v>
      </c>
      <c r="W1352" s="12">
        <v>5951.7585159497967</v>
      </c>
      <c r="X1352" s="88">
        <f t="shared" si="150"/>
        <v>14.615680127999999</v>
      </c>
      <c r="Y1352" s="88">
        <f t="shared" si="148"/>
        <v>13.424548795048221</v>
      </c>
      <c r="Z1352" s="88">
        <f t="shared" si="149"/>
        <v>12.330490868185938</v>
      </c>
      <c r="AA1352" s="88">
        <f t="shared" si="151"/>
        <v>11.32559517430475</v>
      </c>
      <c r="AB1352" s="88">
        <f t="shared" si="152"/>
        <v>10.402595275682321</v>
      </c>
      <c r="AC1352" s="88">
        <f t="shared" si="153"/>
        <v>9.5548169261039426</v>
      </c>
      <c r="AD1352" s="88">
        <f t="shared" si="154"/>
        <v>8.7761298091426774</v>
      </c>
    </row>
    <row r="1353" spans="1:30" x14ac:dyDescent="0.25">
      <c r="A1353" s="30" t="s">
        <v>976</v>
      </c>
      <c r="B1353" s="47">
        <v>40344</v>
      </c>
      <c r="C1353" s="35">
        <v>4304739333</v>
      </c>
      <c r="D1353" s="34">
        <v>365</v>
      </c>
      <c r="E1353" s="32">
        <v>9945</v>
      </c>
      <c r="F1353" s="34" t="s">
        <v>18</v>
      </c>
      <c r="G1353" s="34" t="s">
        <v>19</v>
      </c>
      <c r="H1353" s="34">
        <v>40.104120000000002</v>
      </c>
      <c r="I1353" s="2">
        <v>-109.91378</v>
      </c>
      <c r="J1353" s="35">
        <v>9945</v>
      </c>
      <c r="K1353" s="34">
        <v>365</v>
      </c>
      <c r="L1353" s="34">
        <v>730</v>
      </c>
      <c r="M1353" s="34">
        <v>1095</v>
      </c>
      <c r="N1353" s="34">
        <v>1460</v>
      </c>
      <c r="O1353" s="34">
        <v>1825</v>
      </c>
      <c r="P1353" s="34">
        <v>2190</v>
      </c>
      <c r="Q1353" s="48">
        <v>2.3290384453705478E-4</v>
      </c>
      <c r="R1353" s="14">
        <v>9134.514206491709</v>
      </c>
      <c r="S1353" s="14">
        <v>8390.080421176357</v>
      </c>
      <c r="T1353" s="14">
        <v>7706.3156159721848</v>
      </c>
      <c r="U1353" s="14">
        <v>7078.275462424016</v>
      </c>
      <c r="V1353" s="14">
        <v>6501.4185790823367</v>
      </c>
      <c r="W1353" s="12">
        <v>5971.573692607014</v>
      </c>
      <c r="X1353" s="88">
        <f t="shared" si="150"/>
        <v>14.664340079999999</v>
      </c>
      <c r="Y1353" s="88">
        <f t="shared" ref="Y1353:Y1416" si="155">R1353*0.001474544</f>
        <v>13.469243116097109</v>
      </c>
      <c r="Z1353" s="88">
        <f t="shared" ref="Z1353:Z1416" si="156">S1353*0.001474544</f>
        <v>12.371542744563071</v>
      </c>
      <c r="AA1353" s="88">
        <f t="shared" si="151"/>
        <v>11.363301453638089</v>
      </c>
      <c r="AB1353" s="88">
        <f t="shared" si="152"/>
        <v>10.437228613464558</v>
      </c>
      <c r="AC1353" s="88">
        <f t="shared" si="153"/>
        <v>9.5866277572743854</v>
      </c>
      <c r="AD1353" s="88">
        <f t="shared" si="154"/>
        <v>8.8053481589915172</v>
      </c>
    </row>
    <row r="1354" spans="1:30" x14ac:dyDescent="0.25">
      <c r="A1354" s="30" t="s">
        <v>1619</v>
      </c>
      <c r="B1354" s="47">
        <v>41169</v>
      </c>
      <c r="C1354" s="35">
        <v>4304751750</v>
      </c>
      <c r="D1354" s="34">
        <v>100</v>
      </c>
      <c r="E1354" s="32">
        <v>9950</v>
      </c>
      <c r="F1354" s="34" t="s">
        <v>18</v>
      </c>
      <c r="G1354" s="34" t="s">
        <v>19</v>
      </c>
      <c r="H1354" s="34">
        <v>40.165889999999898</v>
      </c>
      <c r="I1354" s="2">
        <v>-109.88544</v>
      </c>
      <c r="J1354" s="35">
        <v>9950</v>
      </c>
      <c r="K1354" s="34">
        <v>365</v>
      </c>
      <c r="L1354" s="34">
        <v>730</v>
      </c>
      <c r="M1354" s="34">
        <v>1095</v>
      </c>
      <c r="N1354" s="34">
        <v>1460</v>
      </c>
      <c r="O1354" s="34">
        <v>1825</v>
      </c>
      <c r="P1354" s="34">
        <v>2190</v>
      </c>
      <c r="Q1354" s="48">
        <v>2.3290384453705478E-4</v>
      </c>
      <c r="R1354" s="14">
        <v>9139.1067224326307</v>
      </c>
      <c r="S1354" s="14">
        <v>8394.2986617098795</v>
      </c>
      <c r="T1354" s="14">
        <v>7710.1900833507534</v>
      </c>
      <c r="U1354" s="14">
        <v>7081.8341730637458</v>
      </c>
      <c r="V1354" s="14">
        <v>6504.6872661507541</v>
      </c>
      <c r="W1354" s="12">
        <v>5974.5759921005319</v>
      </c>
      <c r="X1354" s="88">
        <f t="shared" si="150"/>
        <v>14.6717128</v>
      </c>
      <c r="Y1354" s="88">
        <f t="shared" si="155"/>
        <v>13.476014982922701</v>
      </c>
      <c r="Z1354" s="88">
        <f t="shared" si="156"/>
        <v>12.377762725832332</v>
      </c>
      <c r="AA1354" s="88">
        <f t="shared" si="151"/>
        <v>11.369014526264353</v>
      </c>
      <c r="AB1354" s="88">
        <f t="shared" si="152"/>
        <v>10.442476088886108</v>
      </c>
      <c r="AC1354" s="88">
        <f t="shared" si="153"/>
        <v>9.5914475801789969</v>
      </c>
      <c r="AD1354" s="88">
        <f t="shared" si="154"/>
        <v>8.8097751816958869</v>
      </c>
    </row>
    <row r="1355" spans="1:30" x14ac:dyDescent="0.25">
      <c r="A1355" s="30" t="s">
        <v>833</v>
      </c>
      <c r="B1355" s="47">
        <v>40078</v>
      </c>
      <c r="C1355" s="35">
        <v>4301333970</v>
      </c>
      <c r="D1355" s="34">
        <v>358</v>
      </c>
      <c r="E1355" s="32">
        <v>9951</v>
      </c>
      <c r="F1355" s="34" t="s">
        <v>18</v>
      </c>
      <c r="G1355" s="34" t="s">
        <v>32</v>
      </c>
      <c r="H1355" s="34">
        <v>40.221739999999897</v>
      </c>
      <c r="I1355" s="2">
        <v>-110.57532</v>
      </c>
      <c r="J1355" s="35">
        <v>9951</v>
      </c>
      <c r="K1355" s="34">
        <v>365</v>
      </c>
      <c r="L1355" s="34">
        <v>730</v>
      </c>
      <c r="M1355" s="34">
        <v>1095</v>
      </c>
      <c r="N1355" s="34">
        <v>1460</v>
      </c>
      <c r="O1355" s="34">
        <v>1825</v>
      </c>
      <c r="P1355" s="34">
        <v>2190</v>
      </c>
      <c r="Q1355" s="48">
        <v>2.3290384453705478E-4</v>
      </c>
      <c r="R1355" s="14">
        <v>9140.025225620815</v>
      </c>
      <c r="S1355" s="14">
        <v>8395.1423098165833</v>
      </c>
      <c r="T1355" s="14">
        <v>7710.9649768264671</v>
      </c>
      <c r="U1355" s="14">
        <v>7082.5459151916921</v>
      </c>
      <c r="V1355" s="14">
        <v>6505.3410035644383</v>
      </c>
      <c r="W1355" s="12">
        <v>5975.1764519992357</v>
      </c>
      <c r="X1355" s="88">
        <f t="shared" si="150"/>
        <v>14.673187343999999</v>
      </c>
      <c r="Y1355" s="88">
        <f t="shared" si="155"/>
        <v>13.477369356287818</v>
      </c>
      <c r="Z1355" s="88">
        <f t="shared" si="156"/>
        <v>12.379006722086183</v>
      </c>
      <c r="AA1355" s="88">
        <f t="shared" si="151"/>
        <v>11.370157140789606</v>
      </c>
      <c r="AB1355" s="88">
        <f t="shared" si="152"/>
        <v>10.443525583970418</v>
      </c>
      <c r="AC1355" s="88">
        <f t="shared" si="153"/>
        <v>9.592411544759921</v>
      </c>
      <c r="AD1355" s="88">
        <f t="shared" si="154"/>
        <v>8.8106605862367608</v>
      </c>
    </row>
    <row r="1356" spans="1:30" x14ac:dyDescent="0.25">
      <c r="A1356" s="30" t="s">
        <v>1399</v>
      </c>
      <c r="B1356" s="47">
        <v>40876</v>
      </c>
      <c r="C1356" s="35">
        <v>4301333799</v>
      </c>
      <c r="D1356" s="34">
        <v>366</v>
      </c>
      <c r="E1356" s="32">
        <v>9964</v>
      </c>
      <c r="F1356" s="34" t="s">
        <v>18</v>
      </c>
      <c r="G1356" s="34" t="s">
        <v>32</v>
      </c>
      <c r="H1356" s="34">
        <v>40.002690000000001</v>
      </c>
      <c r="I1356" s="2">
        <v>-110.445899999999</v>
      </c>
      <c r="J1356" s="35">
        <v>9964</v>
      </c>
      <c r="K1356" s="34">
        <v>365</v>
      </c>
      <c r="L1356" s="34">
        <v>730</v>
      </c>
      <c r="M1356" s="34">
        <v>1095</v>
      </c>
      <c r="N1356" s="34">
        <v>1460</v>
      </c>
      <c r="O1356" s="34">
        <v>1825</v>
      </c>
      <c r="P1356" s="34">
        <v>2190</v>
      </c>
      <c r="Q1356" s="48">
        <v>2.3290384453705478E-4</v>
      </c>
      <c r="R1356" s="14">
        <v>9151.9657670672095</v>
      </c>
      <c r="S1356" s="14">
        <v>8406.1097352037432</v>
      </c>
      <c r="T1356" s="14">
        <v>7721.0385920107437</v>
      </c>
      <c r="U1356" s="14">
        <v>7091.7985628549914</v>
      </c>
      <c r="V1356" s="14">
        <v>6513.8395899423231</v>
      </c>
      <c r="W1356" s="12">
        <v>5982.9824306823821</v>
      </c>
      <c r="X1356" s="88">
        <f t="shared" si="150"/>
        <v>14.692356415999999</v>
      </c>
      <c r="Y1356" s="88">
        <f t="shared" si="155"/>
        <v>13.49497621003435</v>
      </c>
      <c r="Z1356" s="88">
        <f t="shared" si="156"/>
        <v>12.395178673386267</v>
      </c>
      <c r="AA1356" s="88">
        <f t="shared" si="151"/>
        <v>11.38501112961789</v>
      </c>
      <c r="AB1356" s="88">
        <f t="shared" si="152"/>
        <v>10.45716902006645</v>
      </c>
      <c r="AC1356" s="88">
        <f t="shared" si="153"/>
        <v>9.6049430843119126</v>
      </c>
      <c r="AD1356" s="88">
        <f t="shared" si="154"/>
        <v>8.822170845268122</v>
      </c>
    </row>
    <row r="1357" spans="1:30" x14ac:dyDescent="0.25">
      <c r="A1357" s="18" t="s">
        <v>1695</v>
      </c>
      <c r="B1357" s="4"/>
      <c r="C1357" s="7">
        <v>4301331203</v>
      </c>
      <c r="D1357" s="8">
        <v>354</v>
      </c>
      <c r="E1357" s="32">
        <v>9977</v>
      </c>
      <c r="F1357" s="8" t="s">
        <v>18</v>
      </c>
      <c r="G1357" s="8" t="s">
        <v>32</v>
      </c>
      <c r="H1357" s="8">
        <v>40.3272499999999</v>
      </c>
      <c r="I1357" s="9">
        <v>-110.01926</v>
      </c>
      <c r="J1357" s="7">
        <v>9977</v>
      </c>
      <c r="K1357" s="8">
        <v>365</v>
      </c>
      <c r="L1357" s="8">
        <v>730</v>
      </c>
      <c r="M1357" s="8">
        <v>1095</v>
      </c>
      <c r="N1357" s="8">
        <v>1460</v>
      </c>
      <c r="O1357" s="8">
        <v>1825</v>
      </c>
      <c r="P1357" s="8">
        <v>2190</v>
      </c>
      <c r="Q1357" s="6">
        <v>2.3290384453705478E-4</v>
      </c>
      <c r="R1357" s="16">
        <v>9163.906308513604</v>
      </c>
      <c r="S1357" s="14">
        <v>8417.0771605909013</v>
      </c>
      <c r="T1357" s="14">
        <v>7731.1122071950213</v>
      </c>
      <c r="U1357" s="14">
        <v>7101.0512105182906</v>
      </c>
      <c r="V1357" s="14">
        <v>6522.3381763202087</v>
      </c>
      <c r="W1357" s="12">
        <v>5990.7884093655284</v>
      </c>
      <c r="X1357" s="88">
        <f t="shared" si="150"/>
        <v>14.711525487999999</v>
      </c>
      <c r="Y1357" s="88">
        <f t="shared" si="155"/>
        <v>13.512583063780884</v>
      </c>
      <c r="Z1357" s="88">
        <f t="shared" si="156"/>
        <v>12.411350624686349</v>
      </c>
      <c r="AA1357" s="88">
        <f t="shared" si="151"/>
        <v>11.399865118446176</v>
      </c>
      <c r="AB1357" s="88">
        <f t="shared" si="152"/>
        <v>10.470812456162482</v>
      </c>
      <c r="AC1357" s="88">
        <f t="shared" si="153"/>
        <v>9.6174746238639059</v>
      </c>
      <c r="AD1357" s="88">
        <f t="shared" si="154"/>
        <v>8.8336811042994832</v>
      </c>
    </row>
    <row r="1358" spans="1:30" x14ac:dyDescent="0.25">
      <c r="A1358" s="30" t="s">
        <v>1228</v>
      </c>
      <c r="B1358" s="47">
        <v>40618</v>
      </c>
      <c r="C1358" s="35">
        <v>4301350427</v>
      </c>
      <c r="D1358" s="34">
        <v>321</v>
      </c>
      <c r="E1358" s="32">
        <v>9992</v>
      </c>
      <c r="F1358" s="34" t="s">
        <v>18</v>
      </c>
      <c r="G1358" s="34" t="s">
        <v>32</v>
      </c>
      <c r="H1358" s="34">
        <v>40.2391399999999</v>
      </c>
      <c r="I1358" s="2">
        <v>-110.00462</v>
      </c>
      <c r="J1358" s="35">
        <v>9992</v>
      </c>
      <c r="K1358" s="34">
        <v>365</v>
      </c>
      <c r="L1358" s="34">
        <v>730</v>
      </c>
      <c r="M1358" s="34">
        <v>1095</v>
      </c>
      <c r="N1358" s="34">
        <v>1460</v>
      </c>
      <c r="O1358" s="34">
        <v>1825</v>
      </c>
      <c r="P1358" s="34">
        <v>2190</v>
      </c>
      <c r="Q1358" s="48">
        <v>2.3290384453705478E-4</v>
      </c>
      <c r="R1358" s="14">
        <v>9177.6838563363654</v>
      </c>
      <c r="S1358" s="14">
        <v>8429.7318821914687</v>
      </c>
      <c r="T1358" s="14">
        <v>7742.7356093307262</v>
      </c>
      <c r="U1358" s="14">
        <v>7111.7273424374825</v>
      </c>
      <c r="V1358" s="14">
        <v>6532.144237525461</v>
      </c>
      <c r="W1358" s="12">
        <v>5999.7953078460823</v>
      </c>
      <c r="X1358" s="88">
        <f t="shared" si="150"/>
        <v>14.733643647999999</v>
      </c>
      <c r="Y1358" s="88">
        <f t="shared" si="155"/>
        <v>13.532898664257649</v>
      </c>
      <c r="Z1358" s="88">
        <f t="shared" si="156"/>
        <v>12.430010568494136</v>
      </c>
      <c r="AA1358" s="88">
        <f t="shared" si="151"/>
        <v>11.417004336324966</v>
      </c>
      <c r="AB1358" s="88">
        <f t="shared" si="152"/>
        <v>10.486554882427136</v>
      </c>
      <c r="AC1358" s="88">
        <f t="shared" si="153"/>
        <v>9.6319340925777421</v>
      </c>
      <c r="AD1358" s="88">
        <f t="shared" si="154"/>
        <v>8.846962172412594</v>
      </c>
    </row>
    <row r="1359" spans="1:30" x14ac:dyDescent="0.25">
      <c r="A1359" s="30" t="s">
        <v>1472</v>
      </c>
      <c r="B1359" s="47">
        <v>40951</v>
      </c>
      <c r="C1359" s="35">
        <v>4301350722</v>
      </c>
      <c r="D1359" s="34">
        <v>327</v>
      </c>
      <c r="E1359" s="32">
        <v>10022</v>
      </c>
      <c r="F1359" s="34" t="s">
        <v>18</v>
      </c>
      <c r="G1359" s="34" t="s">
        <v>32</v>
      </c>
      <c r="H1359" s="34">
        <v>40.055039999999899</v>
      </c>
      <c r="I1359" s="2">
        <v>-110.15248</v>
      </c>
      <c r="J1359" s="35">
        <v>10022</v>
      </c>
      <c r="K1359" s="34">
        <v>365</v>
      </c>
      <c r="L1359" s="34">
        <v>730</v>
      </c>
      <c r="M1359" s="34">
        <v>1095</v>
      </c>
      <c r="N1359" s="34">
        <v>1460</v>
      </c>
      <c r="O1359" s="34">
        <v>1825</v>
      </c>
      <c r="P1359" s="34">
        <v>2190</v>
      </c>
      <c r="Q1359" s="48">
        <v>2.3290384453705478E-4</v>
      </c>
      <c r="R1359" s="14">
        <v>9205.2389519818917</v>
      </c>
      <c r="S1359" s="14">
        <v>8455.0413253926035</v>
      </c>
      <c r="T1359" s="14">
        <v>7765.9824136021352</v>
      </c>
      <c r="U1359" s="14">
        <v>7133.0796062758654</v>
      </c>
      <c r="V1359" s="14">
        <v>6551.7563599359664</v>
      </c>
      <c r="W1359" s="12">
        <v>6017.8091048071892</v>
      </c>
      <c r="X1359" s="88">
        <f t="shared" si="150"/>
        <v>14.777879967999999</v>
      </c>
      <c r="Y1359" s="88">
        <f t="shared" si="155"/>
        <v>13.573529865211185</v>
      </c>
      <c r="Z1359" s="88">
        <f t="shared" si="156"/>
        <v>12.46733045610971</v>
      </c>
      <c r="AA1359" s="88">
        <f t="shared" si="151"/>
        <v>11.451282772082546</v>
      </c>
      <c r="AB1359" s="88">
        <f t="shared" si="152"/>
        <v>10.518039734956439</v>
      </c>
      <c r="AC1359" s="88">
        <f t="shared" si="153"/>
        <v>9.6608530300054198</v>
      </c>
      <c r="AD1359" s="88">
        <f t="shared" si="154"/>
        <v>8.873524308638812</v>
      </c>
    </row>
    <row r="1360" spans="1:30" x14ac:dyDescent="0.25">
      <c r="A1360" s="30" t="s">
        <v>1364</v>
      </c>
      <c r="B1360" s="47">
        <v>40815</v>
      </c>
      <c r="C1360" s="35">
        <v>4301350673</v>
      </c>
      <c r="D1360" s="34">
        <v>349</v>
      </c>
      <c r="E1360" s="32">
        <v>10070</v>
      </c>
      <c r="F1360" s="34" t="s">
        <v>18</v>
      </c>
      <c r="G1360" s="34" t="s">
        <v>32</v>
      </c>
      <c r="H1360" s="34">
        <v>40.05424</v>
      </c>
      <c r="I1360" s="2">
        <v>-110.19723</v>
      </c>
      <c r="J1360" s="35">
        <v>10070</v>
      </c>
      <c r="K1360" s="34">
        <v>365</v>
      </c>
      <c r="L1360" s="34">
        <v>730</v>
      </c>
      <c r="M1360" s="34">
        <v>1095</v>
      </c>
      <c r="N1360" s="34">
        <v>1460</v>
      </c>
      <c r="O1360" s="34">
        <v>1825</v>
      </c>
      <c r="P1360" s="34">
        <v>2190</v>
      </c>
      <c r="Q1360" s="48">
        <v>2.3290384453705478E-4</v>
      </c>
      <c r="R1360" s="14">
        <v>9249.3271050147323</v>
      </c>
      <c r="S1360" s="14">
        <v>8495.5364345144208</v>
      </c>
      <c r="T1360" s="14">
        <v>7803.1773004363904</v>
      </c>
      <c r="U1360" s="14">
        <v>7167.2432284172792</v>
      </c>
      <c r="V1360" s="14">
        <v>6583.135755792774</v>
      </c>
      <c r="W1360" s="12">
        <v>6046.6311799449604</v>
      </c>
      <c r="X1360" s="88">
        <f t="shared" si="150"/>
        <v>14.84865808</v>
      </c>
      <c r="Y1360" s="88">
        <f t="shared" si="155"/>
        <v>13.638539786736843</v>
      </c>
      <c r="Z1360" s="88">
        <f t="shared" si="156"/>
        <v>12.527042276294631</v>
      </c>
      <c r="AA1360" s="88">
        <f t="shared" si="151"/>
        <v>11.506128269294676</v>
      </c>
      <c r="AB1360" s="88">
        <f t="shared" si="152"/>
        <v>10.568415499003327</v>
      </c>
      <c r="AC1360" s="88">
        <f t="shared" si="153"/>
        <v>9.7071233298897006</v>
      </c>
      <c r="AD1360" s="88">
        <f t="shared" si="154"/>
        <v>8.9160237266007609</v>
      </c>
    </row>
    <row r="1361" spans="1:30" x14ac:dyDescent="0.25">
      <c r="A1361" s="30" t="s">
        <v>699</v>
      </c>
      <c r="B1361" s="47">
        <v>39653</v>
      </c>
      <c r="C1361" s="35">
        <v>4301333904</v>
      </c>
      <c r="D1361" s="34">
        <v>362</v>
      </c>
      <c r="E1361" s="32">
        <v>10078</v>
      </c>
      <c r="F1361" s="34" t="s">
        <v>18</v>
      </c>
      <c r="G1361" s="34" t="s">
        <v>32</v>
      </c>
      <c r="H1361" s="34">
        <v>40.3257499999999</v>
      </c>
      <c r="I1361" s="2">
        <v>-110.310239999999</v>
      </c>
      <c r="J1361" s="35">
        <v>10078</v>
      </c>
      <c r="K1361" s="34">
        <v>365</v>
      </c>
      <c r="L1361" s="34">
        <v>730</v>
      </c>
      <c r="M1361" s="34">
        <v>1095</v>
      </c>
      <c r="N1361" s="34">
        <v>1460</v>
      </c>
      <c r="O1361" s="34">
        <v>1825</v>
      </c>
      <c r="P1361" s="34">
        <v>2190</v>
      </c>
      <c r="Q1361" s="48">
        <v>2.3290384453705478E-4</v>
      </c>
      <c r="R1361" s="14">
        <v>9256.6751305202069</v>
      </c>
      <c r="S1361" s="14">
        <v>8502.2856193680564</v>
      </c>
      <c r="T1361" s="14">
        <v>7809.3764482420993</v>
      </c>
      <c r="U1361" s="14">
        <v>7172.9371654408478</v>
      </c>
      <c r="V1361" s="14">
        <v>6588.3656551022414</v>
      </c>
      <c r="W1361" s="12">
        <v>6051.4348591345897</v>
      </c>
      <c r="X1361" s="88">
        <f t="shared" si="150"/>
        <v>14.860454431999999</v>
      </c>
      <c r="Y1361" s="88">
        <f t="shared" si="155"/>
        <v>13.649374773657787</v>
      </c>
      <c r="Z1361" s="88">
        <f t="shared" si="156"/>
        <v>12.536994246325451</v>
      </c>
      <c r="AA1361" s="88">
        <f t="shared" si="151"/>
        <v>11.515269185496697</v>
      </c>
      <c r="AB1361" s="88">
        <f t="shared" si="152"/>
        <v>10.57681145967781</v>
      </c>
      <c r="AC1361" s="88">
        <f t="shared" si="153"/>
        <v>9.714835046537079</v>
      </c>
      <c r="AD1361" s="88">
        <f t="shared" si="154"/>
        <v>8.9231069629277542</v>
      </c>
    </row>
    <row r="1362" spans="1:30" x14ac:dyDescent="0.25">
      <c r="A1362" s="30" t="s">
        <v>1506</v>
      </c>
      <c r="B1362" s="47">
        <v>41003</v>
      </c>
      <c r="C1362" s="35">
        <v>4301350626</v>
      </c>
      <c r="D1362" s="34">
        <v>267</v>
      </c>
      <c r="E1362" s="32">
        <v>10094</v>
      </c>
      <c r="F1362" s="34" t="s">
        <v>18</v>
      </c>
      <c r="G1362" s="34" t="s">
        <v>32</v>
      </c>
      <c r="H1362" s="34">
        <v>40.057949999999899</v>
      </c>
      <c r="I1362" s="2">
        <v>-110.07012</v>
      </c>
      <c r="J1362" s="35">
        <v>10094</v>
      </c>
      <c r="K1362" s="34">
        <v>365</v>
      </c>
      <c r="L1362" s="34">
        <v>730</v>
      </c>
      <c r="M1362" s="34">
        <v>1095</v>
      </c>
      <c r="N1362" s="34">
        <v>1460</v>
      </c>
      <c r="O1362" s="34">
        <v>1825</v>
      </c>
      <c r="P1362" s="34">
        <v>2190</v>
      </c>
      <c r="Q1362" s="48">
        <v>2.3290384453705478E-4</v>
      </c>
      <c r="R1362" s="14">
        <v>9271.3711815311526</v>
      </c>
      <c r="S1362" s="14">
        <v>8515.7839890753294</v>
      </c>
      <c r="T1362" s="14">
        <v>7821.774743853518</v>
      </c>
      <c r="U1362" s="14">
        <v>7184.3250394879851</v>
      </c>
      <c r="V1362" s="14">
        <v>6598.8254537211778</v>
      </c>
      <c r="W1362" s="12">
        <v>6061.0422175138465</v>
      </c>
      <c r="X1362" s="88">
        <f t="shared" si="150"/>
        <v>14.884047136</v>
      </c>
      <c r="Y1362" s="88">
        <f t="shared" si="155"/>
        <v>13.671044747499671</v>
      </c>
      <c r="Z1362" s="88">
        <f t="shared" si="156"/>
        <v>12.556898186387093</v>
      </c>
      <c r="AA1362" s="88">
        <f t="shared" si="151"/>
        <v>11.533551017900741</v>
      </c>
      <c r="AB1362" s="88">
        <f t="shared" si="152"/>
        <v>10.593603381026771</v>
      </c>
      <c r="AC1362" s="88">
        <f t="shared" si="153"/>
        <v>9.7302584798318392</v>
      </c>
      <c r="AD1362" s="88">
        <f t="shared" si="154"/>
        <v>8.9372734355817371</v>
      </c>
    </row>
    <row r="1363" spans="1:30" x14ac:dyDescent="0.25">
      <c r="A1363" s="30" t="s">
        <v>1407</v>
      </c>
      <c r="B1363" s="47">
        <v>40880</v>
      </c>
      <c r="C1363" s="35">
        <v>4301350708</v>
      </c>
      <c r="D1363" s="34">
        <v>363</v>
      </c>
      <c r="E1363" s="32">
        <v>10113</v>
      </c>
      <c r="F1363" s="34" t="s">
        <v>18</v>
      </c>
      <c r="G1363" s="34" t="s">
        <v>32</v>
      </c>
      <c r="H1363" s="34">
        <v>40.05791</v>
      </c>
      <c r="I1363" s="2">
        <v>-110.111859999999</v>
      </c>
      <c r="J1363" s="35">
        <v>10113</v>
      </c>
      <c r="K1363" s="34">
        <v>365</v>
      </c>
      <c r="L1363" s="34">
        <v>730</v>
      </c>
      <c r="M1363" s="34">
        <v>1095</v>
      </c>
      <c r="N1363" s="34">
        <v>1460</v>
      </c>
      <c r="O1363" s="34">
        <v>1825</v>
      </c>
      <c r="P1363" s="34">
        <v>2190</v>
      </c>
      <c r="Q1363" s="48">
        <v>2.3290384453705478E-4</v>
      </c>
      <c r="R1363" s="14">
        <v>9288.8227421066531</v>
      </c>
      <c r="S1363" s="14">
        <v>8531.8133031027155</v>
      </c>
      <c r="T1363" s="14">
        <v>7836.4977198920769</v>
      </c>
      <c r="U1363" s="14">
        <v>7197.8481399189614</v>
      </c>
      <c r="V1363" s="14">
        <v>6611.2464645811642</v>
      </c>
      <c r="W1363" s="12">
        <v>6072.4509555892146</v>
      </c>
      <c r="X1363" s="88">
        <f t="shared" si="150"/>
        <v>14.912063472</v>
      </c>
      <c r="Y1363" s="88">
        <f t="shared" si="155"/>
        <v>13.696777841436912</v>
      </c>
      <c r="Z1363" s="88">
        <f t="shared" si="156"/>
        <v>12.580534115210289</v>
      </c>
      <c r="AA1363" s="88">
        <f t="shared" si="151"/>
        <v>11.555260693880543</v>
      </c>
      <c r="AB1363" s="88">
        <f t="shared" si="152"/>
        <v>10.613543787628664</v>
      </c>
      <c r="AC1363" s="88">
        <f t="shared" si="153"/>
        <v>9.7485738068693681</v>
      </c>
      <c r="AD1363" s="88">
        <f t="shared" si="154"/>
        <v>8.9540961218583419</v>
      </c>
    </row>
    <row r="1364" spans="1:30" x14ac:dyDescent="0.25">
      <c r="A1364" s="30" t="s">
        <v>1344</v>
      </c>
      <c r="B1364" s="47">
        <v>40787</v>
      </c>
      <c r="C1364" s="35">
        <v>4301350653</v>
      </c>
      <c r="D1364" s="34">
        <v>366</v>
      </c>
      <c r="E1364" s="32">
        <v>10161</v>
      </c>
      <c r="F1364" s="34" t="s">
        <v>18</v>
      </c>
      <c r="G1364" s="34" t="s">
        <v>32</v>
      </c>
      <c r="H1364" s="34">
        <v>40.068759999999898</v>
      </c>
      <c r="I1364" s="2">
        <v>-110.13578</v>
      </c>
      <c r="J1364" s="35">
        <v>10161</v>
      </c>
      <c r="K1364" s="34">
        <v>365</v>
      </c>
      <c r="L1364" s="34">
        <v>730</v>
      </c>
      <c r="M1364" s="34">
        <v>1095</v>
      </c>
      <c r="N1364" s="34">
        <v>1460</v>
      </c>
      <c r="O1364" s="34">
        <v>1825</v>
      </c>
      <c r="P1364" s="34">
        <v>2190</v>
      </c>
      <c r="Q1364" s="48">
        <v>2.3290384453705478E-4</v>
      </c>
      <c r="R1364" s="14">
        <v>9332.9108951394937</v>
      </c>
      <c r="S1364" s="14">
        <v>8572.3084122245309</v>
      </c>
      <c r="T1364" s="14">
        <v>7873.6926067263321</v>
      </c>
      <c r="U1364" s="14">
        <v>7232.0117620603742</v>
      </c>
      <c r="V1364" s="14">
        <v>6642.6258604379718</v>
      </c>
      <c r="W1364" s="12">
        <v>6101.2730307269858</v>
      </c>
      <c r="X1364" s="88">
        <f t="shared" si="150"/>
        <v>14.982841583999999</v>
      </c>
      <c r="Y1364" s="88">
        <f t="shared" si="155"/>
        <v>13.76178776296257</v>
      </c>
      <c r="Z1364" s="88">
        <f t="shared" si="156"/>
        <v>12.640245935395209</v>
      </c>
      <c r="AA1364" s="88">
        <f t="shared" si="151"/>
        <v>11.610106191092672</v>
      </c>
      <c r="AB1364" s="88">
        <f t="shared" si="152"/>
        <v>10.663919551675551</v>
      </c>
      <c r="AC1364" s="88">
        <f t="shared" si="153"/>
        <v>9.7948441067536489</v>
      </c>
      <c r="AD1364" s="88">
        <f t="shared" si="154"/>
        <v>8.9965955398202926</v>
      </c>
    </row>
    <row r="1365" spans="1:30" x14ac:dyDescent="0.25">
      <c r="A1365" s="30" t="s">
        <v>1317</v>
      </c>
      <c r="B1365" s="47">
        <v>40732</v>
      </c>
      <c r="C1365" s="35">
        <v>4304751496</v>
      </c>
      <c r="D1365" s="34">
        <v>364</v>
      </c>
      <c r="E1365" s="32">
        <v>10200</v>
      </c>
      <c r="F1365" s="34" t="s">
        <v>18</v>
      </c>
      <c r="G1365" s="34" t="s">
        <v>19</v>
      </c>
      <c r="H1365" s="34">
        <v>40.15211</v>
      </c>
      <c r="I1365" s="2">
        <v>-109.79012</v>
      </c>
      <c r="J1365" s="35">
        <v>10200</v>
      </c>
      <c r="K1365" s="34">
        <v>365</v>
      </c>
      <c r="L1365" s="34">
        <v>730</v>
      </c>
      <c r="M1365" s="34">
        <v>1095</v>
      </c>
      <c r="N1365" s="34">
        <v>1460</v>
      </c>
      <c r="O1365" s="34">
        <v>1825</v>
      </c>
      <c r="P1365" s="34">
        <v>2190</v>
      </c>
      <c r="Q1365" s="48">
        <v>2.3290384453705478E-4</v>
      </c>
      <c r="R1365" s="14">
        <v>9368.7325194786772</v>
      </c>
      <c r="S1365" s="14">
        <v>8605.210688386007</v>
      </c>
      <c r="T1365" s="14">
        <v>7903.9134522791637</v>
      </c>
      <c r="U1365" s="14">
        <v>7259.769705050272</v>
      </c>
      <c r="V1365" s="14">
        <v>6668.1216195716279</v>
      </c>
      <c r="W1365" s="12">
        <v>6124.6909667764248</v>
      </c>
      <c r="X1365" s="88">
        <f t="shared" si="150"/>
        <v>15.040348799999999</v>
      </c>
      <c r="Y1365" s="88">
        <f t="shared" si="155"/>
        <v>13.814608324202165</v>
      </c>
      <c r="Z1365" s="88">
        <f t="shared" si="156"/>
        <v>12.688761789295455</v>
      </c>
      <c r="AA1365" s="88">
        <f t="shared" si="151"/>
        <v>11.654668157577527</v>
      </c>
      <c r="AB1365" s="88">
        <f t="shared" si="152"/>
        <v>10.704849859963648</v>
      </c>
      <c r="AC1365" s="88">
        <f t="shared" si="153"/>
        <v>9.8324387254096255</v>
      </c>
      <c r="AD1365" s="88">
        <f t="shared" si="154"/>
        <v>9.0311263169143761</v>
      </c>
    </row>
    <row r="1366" spans="1:30" x14ac:dyDescent="0.25">
      <c r="A1366" s="30" t="s">
        <v>1650</v>
      </c>
      <c r="B1366" s="47">
        <v>41202</v>
      </c>
      <c r="C1366" s="35">
        <v>4301351366</v>
      </c>
      <c r="D1366" s="34">
        <v>72</v>
      </c>
      <c r="E1366" s="32">
        <v>10210</v>
      </c>
      <c r="F1366" s="34" t="s">
        <v>18</v>
      </c>
      <c r="G1366" s="34" t="s">
        <v>32</v>
      </c>
      <c r="H1366" s="34">
        <v>40.31944</v>
      </c>
      <c r="I1366" s="2">
        <v>-110.15797000000001</v>
      </c>
      <c r="J1366" s="35">
        <v>10210</v>
      </c>
      <c r="K1366" s="34">
        <v>365</v>
      </c>
      <c r="L1366" s="34">
        <v>730</v>
      </c>
      <c r="M1366" s="34">
        <v>1095</v>
      </c>
      <c r="N1366" s="34">
        <v>1460</v>
      </c>
      <c r="O1366" s="34">
        <v>1825</v>
      </c>
      <c r="P1366" s="34">
        <v>2190</v>
      </c>
      <c r="Q1366" s="48">
        <v>2.3290384453705478E-4</v>
      </c>
      <c r="R1366" s="14">
        <v>9377.9175513605187</v>
      </c>
      <c r="S1366" s="14">
        <v>8613.6471694530519</v>
      </c>
      <c r="T1366" s="14">
        <v>7911.6623870363001</v>
      </c>
      <c r="U1366" s="14">
        <v>7266.8871263297333</v>
      </c>
      <c r="V1366" s="14">
        <v>6674.6589937084627</v>
      </c>
      <c r="W1366" s="12">
        <v>6130.6955657634608</v>
      </c>
      <c r="X1366" s="88">
        <f t="shared" si="150"/>
        <v>15.055094239999999</v>
      </c>
      <c r="Y1366" s="88">
        <f t="shared" si="155"/>
        <v>13.828152057853345</v>
      </c>
      <c r="Z1366" s="88">
        <f t="shared" si="156"/>
        <v>12.701201751833981</v>
      </c>
      <c r="AA1366" s="88">
        <f t="shared" si="151"/>
        <v>11.666094302830054</v>
      </c>
      <c r="AB1366" s="88">
        <f t="shared" si="152"/>
        <v>10.71534481080675</v>
      </c>
      <c r="AC1366" s="88">
        <f t="shared" si="153"/>
        <v>9.8420783712188502</v>
      </c>
      <c r="AD1366" s="88">
        <f t="shared" si="154"/>
        <v>9.0399803623231154</v>
      </c>
    </row>
    <row r="1367" spans="1:30" x14ac:dyDescent="0.25">
      <c r="A1367" s="30" t="s">
        <v>841</v>
      </c>
      <c r="B1367" s="47">
        <v>40092</v>
      </c>
      <c r="C1367" s="35">
        <v>4301333881</v>
      </c>
      <c r="D1367" s="34">
        <v>359</v>
      </c>
      <c r="E1367" s="32">
        <v>10284</v>
      </c>
      <c r="F1367" s="34" t="s">
        <v>18</v>
      </c>
      <c r="G1367" s="34" t="s">
        <v>32</v>
      </c>
      <c r="H1367" s="34">
        <v>40.043799999999898</v>
      </c>
      <c r="I1367" s="2">
        <v>-110.15065</v>
      </c>
      <c r="J1367" s="35">
        <v>10284</v>
      </c>
      <c r="K1367" s="34">
        <v>365</v>
      </c>
      <c r="L1367" s="34">
        <v>730</v>
      </c>
      <c r="M1367" s="34">
        <v>1095</v>
      </c>
      <c r="N1367" s="34">
        <v>1460</v>
      </c>
      <c r="O1367" s="34">
        <v>1825</v>
      </c>
      <c r="P1367" s="34">
        <v>2190</v>
      </c>
      <c r="Q1367" s="48">
        <v>2.3290384453705478E-4</v>
      </c>
      <c r="R1367" s="14">
        <v>9445.8867872861483</v>
      </c>
      <c r="S1367" s="14">
        <v>8676.0771293491853</v>
      </c>
      <c r="T1367" s="14">
        <v>7969.0045042391102</v>
      </c>
      <c r="U1367" s="14">
        <v>7319.5560437977456</v>
      </c>
      <c r="V1367" s="14">
        <v>6723.0355623210407</v>
      </c>
      <c r="W1367" s="12">
        <v>6175.1295982675247</v>
      </c>
      <c r="X1367" s="88">
        <f t="shared" si="150"/>
        <v>15.164210495999999</v>
      </c>
      <c r="Y1367" s="88">
        <f t="shared" si="155"/>
        <v>13.928375686872066</v>
      </c>
      <c r="Z1367" s="88">
        <f t="shared" si="156"/>
        <v>12.793257474619065</v>
      </c>
      <c r="AA1367" s="88">
        <f t="shared" si="151"/>
        <v>11.750647777698754</v>
      </c>
      <c r="AB1367" s="88">
        <f t="shared" si="152"/>
        <v>10.793007447045703</v>
      </c>
      <c r="AC1367" s="88">
        <f t="shared" si="153"/>
        <v>9.913411750207116</v>
      </c>
      <c r="AD1367" s="88">
        <f t="shared" si="154"/>
        <v>9.1055002983477884</v>
      </c>
    </row>
    <row r="1368" spans="1:30" x14ac:dyDescent="0.25">
      <c r="A1368" s="30" t="s">
        <v>915</v>
      </c>
      <c r="B1368" s="47">
        <v>40270</v>
      </c>
      <c r="C1368" s="35">
        <v>4301334097</v>
      </c>
      <c r="D1368" s="34">
        <v>364</v>
      </c>
      <c r="E1368" s="32">
        <v>10295</v>
      </c>
      <c r="F1368" s="34" t="s">
        <v>18</v>
      </c>
      <c r="G1368" s="34" t="s">
        <v>32</v>
      </c>
      <c r="H1368" s="34">
        <v>40.054560000000002</v>
      </c>
      <c r="I1368" s="2">
        <v>-110.121709999999</v>
      </c>
      <c r="J1368" s="35">
        <v>10295</v>
      </c>
      <c r="K1368" s="34">
        <v>365</v>
      </c>
      <c r="L1368" s="34">
        <v>730</v>
      </c>
      <c r="M1368" s="34">
        <v>1095</v>
      </c>
      <c r="N1368" s="34">
        <v>1460</v>
      </c>
      <c r="O1368" s="34">
        <v>1825</v>
      </c>
      <c r="P1368" s="34">
        <v>2190</v>
      </c>
      <c r="Q1368" s="48">
        <v>2.3290384453705478E-4</v>
      </c>
      <c r="R1368" s="14">
        <v>9455.9903223561741</v>
      </c>
      <c r="S1368" s="14">
        <v>8685.3572585229358</v>
      </c>
      <c r="T1368" s="14">
        <v>7977.5283324719603</v>
      </c>
      <c r="U1368" s="14">
        <v>7327.3852072051523</v>
      </c>
      <c r="V1368" s="14">
        <v>6730.2266738715598</v>
      </c>
      <c r="W1368" s="12">
        <v>6181.7346571532644</v>
      </c>
      <c r="X1368" s="88">
        <f t="shared" si="150"/>
        <v>15.18043048</v>
      </c>
      <c r="Y1368" s="88">
        <f t="shared" si="155"/>
        <v>13.943273793888363</v>
      </c>
      <c r="Z1368" s="88">
        <f t="shared" si="156"/>
        <v>12.806941433411444</v>
      </c>
      <c r="AA1368" s="88">
        <f t="shared" si="151"/>
        <v>11.763216537476534</v>
      </c>
      <c r="AB1368" s="88">
        <f t="shared" si="152"/>
        <v>10.804551892973114</v>
      </c>
      <c r="AC1368" s="88">
        <f t="shared" si="153"/>
        <v>9.9240153605972647</v>
      </c>
      <c r="AD1368" s="88">
        <f t="shared" si="154"/>
        <v>9.1152397482974035</v>
      </c>
    </row>
    <row r="1369" spans="1:30" x14ac:dyDescent="0.25">
      <c r="A1369" s="30" t="s">
        <v>1521</v>
      </c>
      <c r="B1369" s="47">
        <v>41024</v>
      </c>
      <c r="C1369" s="35">
        <v>4301350841</v>
      </c>
      <c r="D1369" s="34">
        <v>259</v>
      </c>
      <c r="E1369" s="32">
        <v>10303</v>
      </c>
      <c r="F1369" s="34" t="s">
        <v>18</v>
      </c>
      <c r="G1369" s="34" t="s">
        <v>32</v>
      </c>
      <c r="H1369" s="34">
        <v>40.055039999999899</v>
      </c>
      <c r="I1369" s="2">
        <v>-110.07039</v>
      </c>
      <c r="J1369" s="35">
        <v>10303</v>
      </c>
      <c r="K1369" s="34">
        <v>365</v>
      </c>
      <c r="L1369" s="34">
        <v>730</v>
      </c>
      <c r="M1369" s="34">
        <v>1095</v>
      </c>
      <c r="N1369" s="34">
        <v>1460</v>
      </c>
      <c r="O1369" s="34">
        <v>1825</v>
      </c>
      <c r="P1369" s="34">
        <v>2190</v>
      </c>
      <c r="Q1369" s="48">
        <v>2.3290384453705478E-4</v>
      </c>
      <c r="R1369" s="14">
        <v>9463.338347861647</v>
      </c>
      <c r="S1369" s="14">
        <v>8692.1064433765714</v>
      </c>
      <c r="T1369" s="14">
        <v>7983.7274802776692</v>
      </c>
      <c r="U1369" s="14">
        <v>7333.0791442287209</v>
      </c>
      <c r="V1369" s="14">
        <v>6735.4565731810271</v>
      </c>
      <c r="W1369" s="12">
        <v>6186.5383363428928</v>
      </c>
      <c r="X1369" s="88">
        <f t="shared" si="150"/>
        <v>15.192226831999999</v>
      </c>
      <c r="Y1369" s="88">
        <f t="shared" si="155"/>
        <v>13.954108780809303</v>
      </c>
      <c r="Z1369" s="88">
        <f t="shared" si="156"/>
        <v>12.816893403442263</v>
      </c>
      <c r="AA1369" s="88">
        <f t="shared" si="151"/>
        <v>11.772357453678556</v>
      </c>
      <c r="AB1369" s="88">
        <f t="shared" si="152"/>
        <v>10.812947853647595</v>
      </c>
      <c r="AC1369" s="88">
        <f t="shared" si="153"/>
        <v>9.9317270772446449</v>
      </c>
      <c r="AD1369" s="88">
        <f t="shared" si="154"/>
        <v>9.1223229846243949</v>
      </c>
    </row>
    <row r="1370" spans="1:30" x14ac:dyDescent="0.25">
      <c r="A1370" s="30" t="s">
        <v>259</v>
      </c>
      <c r="B1370" s="47">
        <v>34194</v>
      </c>
      <c r="C1370" s="35">
        <v>4301331389</v>
      </c>
      <c r="D1370" s="34">
        <v>366</v>
      </c>
      <c r="E1370" s="32">
        <v>10309</v>
      </c>
      <c r="F1370" s="34" t="s">
        <v>18</v>
      </c>
      <c r="G1370" s="34" t="s">
        <v>32</v>
      </c>
      <c r="H1370" s="34">
        <v>40.296280000000003</v>
      </c>
      <c r="I1370" s="2">
        <v>-110.36535000000001</v>
      </c>
      <c r="J1370" s="35">
        <v>10309</v>
      </c>
      <c r="K1370" s="34">
        <v>365</v>
      </c>
      <c r="L1370" s="34">
        <v>730</v>
      </c>
      <c r="M1370" s="34">
        <v>1095</v>
      </c>
      <c r="N1370" s="34">
        <v>1460</v>
      </c>
      <c r="O1370" s="34">
        <v>1825</v>
      </c>
      <c r="P1370" s="34">
        <v>2190</v>
      </c>
      <c r="Q1370" s="48">
        <v>2.3290384453705478E-4</v>
      </c>
      <c r="R1370" s="14">
        <v>9468.849366990753</v>
      </c>
      <c r="S1370" s="14">
        <v>8697.1683320167995</v>
      </c>
      <c r="T1370" s="14">
        <v>7988.3768411319516</v>
      </c>
      <c r="U1370" s="14">
        <v>7337.3495969963978</v>
      </c>
      <c r="V1370" s="14">
        <v>6739.3789976631288</v>
      </c>
      <c r="W1370" s="12">
        <v>6190.1410957351145</v>
      </c>
      <c r="X1370" s="88">
        <f t="shared" si="150"/>
        <v>15.201074095999999</v>
      </c>
      <c r="Y1370" s="88">
        <f t="shared" si="155"/>
        <v>13.962235021000012</v>
      </c>
      <c r="Z1370" s="88">
        <f t="shared" si="156"/>
        <v>12.824357380965379</v>
      </c>
      <c r="AA1370" s="88">
        <f t="shared" si="151"/>
        <v>11.779213140830072</v>
      </c>
      <c r="AB1370" s="88">
        <f t="shared" si="152"/>
        <v>10.819244824153456</v>
      </c>
      <c r="AC1370" s="88">
        <f t="shared" si="153"/>
        <v>9.9375108647301804</v>
      </c>
      <c r="AD1370" s="88">
        <f t="shared" si="154"/>
        <v>9.1276354118696386</v>
      </c>
    </row>
    <row r="1371" spans="1:30" x14ac:dyDescent="0.25">
      <c r="A1371" s="30" t="s">
        <v>1460</v>
      </c>
      <c r="B1371" s="47">
        <v>40935</v>
      </c>
      <c r="C1371" s="35">
        <v>4301350727</v>
      </c>
      <c r="D1371" s="34">
        <v>289</v>
      </c>
      <c r="E1371" s="32">
        <v>10313</v>
      </c>
      <c r="F1371" s="34" t="s">
        <v>18</v>
      </c>
      <c r="G1371" s="34" t="s">
        <v>32</v>
      </c>
      <c r="H1371" s="34">
        <v>40.04318</v>
      </c>
      <c r="I1371" s="2">
        <v>-110.17274</v>
      </c>
      <c r="J1371" s="35">
        <v>10313</v>
      </c>
      <c r="K1371" s="34">
        <v>365</v>
      </c>
      <c r="L1371" s="34">
        <v>730</v>
      </c>
      <c r="M1371" s="34">
        <v>1095</v>
      </c>
      <c r="N1371" s="34">
        <v>1460</v>
      </c>
      <c r="O1371" s="34">
        <v>1825</v>
      </c>
      <c r="P1371" s="34">
        <v>2190</v>
      </c>
      <c r="Q1371" s="48">
        <v>2.3290384453705478E-4</v>
      </c>
      <c r="R1371" s="14">
        <v>9472.5233797434885</v>
      </c>
      <c r="S1371" s="14">
        <v>8700.5429244436164</v>
      </c>
      <c r="T1371" s="14">
        <v>7991.4764150348055</v>
      </c>
      <c r="U1371" s="14">
        <v>7340.1965655081822</v>
      </c>
      <c r="V1371" s="14">
        <v>6741.9939473178629</v>
      </c>
      <c r="W1371" s="12">
        <v>6192.5429353299287</v>
      </c>
      <c r="X1371" s="88">
        <f t="shared" si="150"/>
        <v>15.206972272</v>
      </c>
      <c r="Y1371" s="88">
        <f t="shared" si="155"/>
        <v>13.967652514460482</v>
      </c>
      <c r="Z1371" s="88">
        <f t="shared" si="156"/>
        <v>12.829333365980787</v>
      </c>
      <c r="AA1371" s="88">
        <f t="shared" si="151"/>
        <v>11.783783598931082</v>
      </c>
      <c r="AB1371" s="88">
        <f t="shared" si="152"/>
        <v>10.823442804490696</v>
      </c>
      <c r="AC1371" s="88">
        <f t="shared" si="153"/>
        <v>9.9413667230538696</v>
      </c>
      <c r="AD1371" s="88">
        <f t="shared" si="154"/>
        <v>9.1311770300331343</v>
      </c>
    </row>
    <row r="1372" spans="1:30" x14ac:dyDescent="0.25">
      <c r="A1372" s="30" t="s">
        <v>1469</v>
      </c>
      <c r="B1372" s="47">
        <v>40949</v>
      </c>
      <c r="C1372" s="35">
        <v>4304751650</v>
      </c>
      <c r="D1372" s="34">
        <v>299</v>
      </c>
      <c r="E1372" s="32">
        <v>10328</v>
      </c>
      <c r="F1372" s="34" t="s">
        <v>18</v>
      </c>
      <c r="G1372" s="34" t="s">
        <v>19</v>
      </c>
      <c r="H1372" s="34">
        <v>40.194870000000002</v>
      </c>
      <c r="I1372" s="2">
        <v>-109.857249999999</v>
      </c>
      <c r="J1372" s="35">
        <v>10328</v>
      </c>
      <c r="K1372" s="34">
        <v>365</v>
      </c>
      <c r="L1372" s="34">
        <v>730</v>
      </c>
      <c r="M1372" s="34">
        <v>1095</v>
      </c>
      <c r="N1372" s="34">
        <v>1460</v>
      </c>
      <c r="O1372" s="34">
        <v>1825</v>
      </c>
      <c r="P1372" s="34">
        <v>2190</v>
      </c>
      <c r="Q1372" s="48">
        <v>2.3290384453705478E-4</v>
      </c>
      <c r="R1372" s="14">
        <v>9486.3009275662516</v>
      </c>
      <c r="S1372" s="14">
        <v>8713.1976460441838</v>
      </c>
      <c r="T1372" s="14">
        <v>8003.0998171705105</v>
      </c>
      <c r="U1372" s="14">
        <v>7350.8726974273741</v>
      </c>
      <c r="V1372" s="14">
        <v>6751.8000085231151</v>
      </c>
      <c r="W1372" s="12">
        <v>6201.5498338104817</v>
      </c>
      <c r="X1372" s="88">
        <f t="shared" si="150"/>
        <v>15.229090432</v>
      </c>
      <c r="Y1372" s="88">
        <f t="shared" si="155"/>
        <v>13.987968114937251</v>
      </c>
      <c r="Z1372" s="88">
        <f t="shared" si="156"/>
        <v>12.847993309788574</v>
      </c>
      <c r="AA1372" s="88">
        <f t="shared" si="151"/>
        <v>11.800922816809873</v>
      </c>
      <c r="AB1372" s="88">
        <f t="shared" si="152"/>
        <v>10.83918523075535</v>
      </c>
      <c r="AC1372" s="88">
        <f t="shared" si="153"/>
        <v>9.9558261917677076</v>
      </c>
      <c r="AD1372" s="88">
        <f t="shared" si="154"/>
        <v>9.1444580981462433</v>
      </c>
    </row>
    <row r="1373" spans="1:30" x14ac:dyDescent="0.25">
      <c r="A1373" s="30" t="s">
        <v>443</v>
      </c>
      <c r="B1373" s="47">
        <v>38818</v>
      </c>
      <c r="C1373" s="35">
        <v>4301332791</v>
      </c>
      <c r="D1373" s="34">
        <v>331</v>
      </c>
      <c r="E1373" s="32">
        <v>10334</v>
      </c>
      <c r="F1373" s="34" t="s">
        <v>18</v>
      </c>
      <c r="G1373" s="34" t="s">
        <v>32</v>
      </c>
      <c r="H1373" s="34">
        <v>40.274720000000002</v>
      </c>
      <c r="I1373" s="2">
        <v>-110.29167</v>
      </c>
      <c r="J1373" s="35">
        <v>10334</v>
      </c>
      <c r="K1373" s="34">
        <v>365</v>
      </c>
      <c r="L1373" s="34">
        <v>730</v>
      </c>
      <c r="M1373" s="34">
        <v>1095</v>
      </c>
      <c r="N1373" s="34">
        <v>1460</v>
      </c>
      <c r="O1373" s="34">
        <v>1825</v>
      </c>
      <c r="P1373" s="34">
        <v>2190</v>
      </c>
      <c r="Q1373" s="48">
        <v>2.3290384453705478E-4</v>
      </c>
      <c r="R1373" s="14">
        <v>9491.8119466953576</v>
      </c>
      <c r="S1373" s="14">
        <v>8718.2595346844118</v>
      </c>
      <c r="T1373" s="14">
        <v>8007.7491780247919</v>
      </c>
      <c r="U1373" s="14">
        <v>7355.1431501950501</v>
      </c>
      <c r="V1373" s="14">
        <v>6755.7224330052159</v>
      </c>
      <c r="W1373" s="12">
        <v>6205.1525932027034</v>
      </c>
      <c r="X1373" s="88">
        <f t="shared" si="150"/>
        <v>15.237937695999999</v>
      </c>
      <c r="Y1373" s="88">
        <f t="shared" si="155"/>
        <v>13.996094355127958</v>
      </c>
      <c r="Z1373" s="88">
        <f t="shared" si="156"/>
        <v>12.85545728731169</v>
      </c>
      <c r="AA1373" s="88">
        <f t="shared" si="151"/>
        <v>11.807778503961389</v>
      </c>
      <c r="AB1373" s="88">
        <f t="shared" si="152"/>
        <v>10.845482201261209</v>
      </c>
      <c r="AC1373" s="88">
        <f t="shared" si="153"/>
        <v>9.9616099792532431</v>
      </c>
      <c r="AD1373" s="88">
        <f t="shared" si="154"/>
        <v>9.1497705253914869</v>
      </c>
    </row>
    <row r="1374" spans="1:30" x14ac:dyDescent="0.25">
      <c r="A1374" s="30" t="s">
        <v>1666</v>
      </c>
      <c r="B1374" s="47">
        <v>41225</v>
      </c>
      <c r="C1374" s="35">
        <v>4304752128</v>
      </c>
      <c r="D1374" s="34">
        <v>61</v>
      </c>
      <c r="E1374" s="32">
        <v>10335</v>
      </c>
      <c r="F1374" s="34" t="s">
        <v>18</v>
      </c>
      <c r="G1374" s="34" t="s">
        <v>19</v>
      </c>
      <c r="H1374" s="34">
        <v>40.191400000000002</v>
      </c>
      <c r="I1374" s="2">
        <v>-109.88123</v>
      </c>
      <c r="J1374" s="35">
        <v>10335</v>
      </c>
      <c r="K1374" s="34">
        <v>365</v>
      </c>
      <c r="L1374" s="34">
        <v>730</v>
      </c>
      <c r="M1374" s="34">
        <v>1095</v>
      </c>
      <c r="N1374" s="34">
        <v>1460</v>
      </c>
      <c r="O1374" s="34">
        <v>1825</v>
      </c>
      <c r="P1374" s="34">
        <v>2190</v>
      </c>
      <c r="Q1374" s="48">
        <v>2.3290384453705478E-4</v>
      </c>
      <c r="R1374" s="14">
        <v>9492.730449883542</v>
      </c>
      <c r="S1374" s="14">
        <v>8719.1031827911156</v>
      </c>
      <c r="T1374" s="14">
        <v>8008.5240715005057</v>
      </c>
      <c r="U1374" s="14">
        <v>7355.8548923229964</v>
      </c>
      <c r="V1374" s="14">
        <v>6756.3761704188992</v>
      </c>
      <c r="W1374" s="12">
        <v>6205.7530531014072</v>
      </c>
      <c r="X1374" s="88">
        <f t="shared" si="150"/>
        <v>15.23941224</v>
      </c>
      <c r="Y1374" s="88">
        <f t="shared" si="155"/>
        <v>13.997448728493078</v>
      </c>
      <c r="Z1374" s="88">
        <f t="shared" si="156"/>
        <v>12.856701283565542</v>
      </c>
      <c r="AA1374" s="88">
        <f t="shared" si="151"/>
        <v>11.808921118486641</v>
      </c>
      <c r="AB1374" s="88">
        <f t="shared" si="152"/>
        <v>10.846531696345521</v>
      </c>
      <c r="AC1374" s="88">
        <f t="shared" si="153"/>
        <v>9.9625739438341654</v>
      </c>
      <c r="AD1374" s="88">
        <f t="shared" si="154"/>
        <v>9.1506559299323609</v>
      </c>
    </row>
    <row r="1375" spans="1:30" x14ac:dyDescent="0.25">
      <c r="A1375" s="30" t="s">
        <v>1626</v>
      </c>
      <c r="B1375" s="47">
        <v>41177</v>
      </c>
      <c r="C1375" s="35">
        <v>4304752294</v>
      </c>
      <c r="D1375" s="34">
        <v>107</v>
      </c>
      <c r="E1375" s="32">
        <v>10338</v>
      </c>
      <c r="F1375" s="34" t="s">
        <v>18</v>
      </c>
      <c r="G1375" s="34" t="s">
        <v>19</v>
      </c>
      <c r="H1375" s="34">
        <v>40.323439999999898</v>
      </c>
      <c r="I1375" s="2">
        <v>-109.94555</v>
      </c>
      <c r="J1375" s="35">
        <v>10338</v>
      </c>
      <c r="K1375" s="34">
        <v>365</v>
      </c>
      <c r="L1375" s="34">
        <v>730</v>
      </c>
      <c r="M1375" s="34">
        <v>1095</v>
      </c>
      <c r="N1375" s="34">
        <v>1460</v>
      </c>
      <c r="O1375" s="34">
        <v>1825</v>
      </c>
      <c r="P1375" s="34">
        <v>2190</v>
      </c>
      <c r="Q1375" s="48">
        <v>2.3290384453705478E-4</v>
      </c>
      <c r="R1375" s="14">
        <v>9495.4859594480931</v>
      </c>
      <c r="S1375" s="14">
        <v>8721.6341271112306</v>
      </c>
      <c r="T1375" s="14">
        <v>8010.8487519276468</v>
      </c>
      <c r="U1375" s="14">
        <v>7357.9901187068353</v>
      </c>
      <c r="V1375" s="14">
        <v>6758.33738265995</v>
      </c>
      <c r="W1375" s="12">
        <v>6207.5544327975176</v>
      </c>
      <c r="X1375" s="88">
        <f t="shared" si="150"/>
        <v>15.243835872</v>
      </c>
      <c r="Y1375" s="88">
        <f t="shared" si="155"/>
        <v>14.001511848588429</v>
      </c>
      <c r="Z1375" s="88">
        <f t="shared" si="156"/>
        <v>12.860433272327102</v>
      </c>
      <c r="AA1375" s="88">
        <f t="shared" si="151"/>
        <v>11.8123489620624</v>
      </c>
      <c r="AB1375" s="88">
        <f t="shared" si="152"/>
        <v>10.849680181598451</v>
      </c>
      <c r="AC1375" s="88">
        <f t="shared" si="153"/>
        <v>9.9654658375769323</v>
      </c>
      <c r="AD1375" s="88">
        <f t="shared" si="154"/>
        <v>9.1533121435549827</v>
      </c>
    </row>
    <row r="1376" spans="1:30" x14ac:dyDescent="0.25">
      <c r="A1376" s="30" t="s">
        <v>1518</v>
      </c>
      <c r="B1376" s="47">
        <v>41020</v>
      </c>
      <c r="C1376" s="35">
        <v>4301350744</v>
      </c>
      <c r="D1376" s="34">
        <v>237</v>
      </c>
      <c r="E1376" s="32">
        <v>10418</v>
      </c>
      <c r="F1376" s="34" t="s">
        <v>18</v>
      </c>
      <c r="G1376" s="34" t="s">
        <v>32</v>
      </c>
      <c r="H1376" s="34">
        <v>40.068489999999898</v>
      </c>
      <c r="I1376" s="2">
        <v>-110.08856</v>
      </c>
      <c r="J1376" s="35">
        <v>10418</v>
      </c>
      <c r="K1376" s="34">
        <v>365</v>
      </c>
      <c r="L1376" s="34">
        <v>730</v>
      </c>
      <c r="M1376" s="34">
        <v>1095</v>
      </c>
      <c r="N1376" s="34">
        <v>1460</v>
      </c>
      <c r="O1376" s="34">
        <v>1825</v>
      </c>
      <c r="P1376" s="34">
        <v>2190</v>
      </c>
      <c r="Q1376" s="48">
        <v>2.3290384453705478E-4</v>
      </c>
      <c r="R1376" s="14">
        <v>9568.9662145028287</v>
      </c>
      <c r="S1376" s="14">
        <v>8789.1259756475902</v>
      </c>
      <c r="T1376" s="14">
        <v>8072.8402299847385</v>
      </c>
      <c r="U1376" s="14">
        <v>7414.9294889425237</v>
      </c>
      <c r="V1376" s="14">
        <v>6810.6363757546296</v>
      </c>
      <c r="W1376" s="12">
        <v>6255.5912246938033</v>
      </c>
      <c r="X1376" s="88">
        <f t="shared" si="150"/>
        <v>15.361799392</v>
      </c>
      <c r="Y1376" s="88">
        <f t="shared" si="155"/>
        <v>14.109861717797859</v>
      </c>
      <c r="Z1376" s="88">
        <f t="shared" si="156"/>
        <v>12.9599529726353</v>
      </c>
      <c r="AA1376" s="88">
        <f t="shared" si="151"/>
        <v>11.903758124082616</v>
      </c>
      <c r="AB1376" s="88">
        <f t="shared" si="152"/>
        <v>10.933639788343264</v>
      </c>
      <c r="AC1376" s="88">
        <f t="shared" si="153"/>
        <v>10.042583004050734</v>
      </c>
      <c r="AD1376" s="88">
        <f t="shared" si="154"/>
        <v>9.2241445068248993</v>
      </c>
    </row>
    <row r="1377" spans="1:30" x14ac:dyDescent="0.25">
      <c r="A1377" s="30" t="s">
        <v>1404</v>
      </c>
      <c r="B1377" s="47">
        <v>40879</v>
      </c>
      <c r="C1377" s="35">
        <v>4301350635</v>
      </c>
      <c r="D1377" s="34">
        <v>295</v>
      </c>
      <c r="E1377" s="32">
        <v>10446</v>
      </c>
      <c r="F1377" s="34" t="s">
        <v>18</v>
      </c>
      <c r="G1377" s="34" t="s">
        <v>32</v>
      </c>
      <c r="H1377" s="34">
        <v>40.058259999999898</v>
      </c>
      <c r="I1377" s="2">
        <v>-110.12667</v>
      </c>
      <c r="J1377" s="35">
        <v>10446</v>
      </c>
      <c r="K1377" s="34">
        <v>365</v>
      </c>
      <c r="L1377" s="34">
        <v>730</v>
      </c>
      <c r="M1377" s="34">
        <v>1095</v>
      </c>
      <c r="N1377" s="34">
        <v>1460</v>
      </c>
      <c r="O1377" s="34">
        <v>1825</v>
      </c>
      <c r="P1377" s="34">
        <v>2190</v>
      </c>
      <c r="Q1377" s="48">
        <v>2.3290384453705478E-4</v>
      </c>
      <c r="R1377" s="14">
        <v>9594.6843037719864</v>
      </c>
      <c r="S1377" s="14">
        <v>8812.7481226353175</v>
      </c>
      <c r="T1377" s="14">
        <v>8094.53724730472</v>
      </c>
      <c r="U1377" s="14">
        <v>7434.858268525014</v>
      </c>
      <c r="V1377" s="14">
        <v>6828.9410233377666</v>
      </c>
      <c r="W1377" s="12">
        <v>6272.4041018575035</v>
      </c>
      <c r="X1377" s="88">
        <f t="shared" si="150"/>
        <v>15.403086624</v>
      </c>
      <c r="Y1377" s="88">
        <f t="shared" si="155"/>
        <v>14.14778417202116</v>
      </c>
      <c r="Z1377" s="88">
        <f t="shared" si="156"/>
        <v>12.994784867743171</v>
      </c>
      <c r="AA1377" s="88">
        <f t="shared" si="151"/>
        <v>11.935751330789691</v>
      </c>
      <c r="AB1377" s="88">
        <f t="shared" si="152"/>
        <v>10.963025650703948</v>
      </c>
      <c r="AC1377" s="88">
        <f t="shared" si="153"/>
        <v>10.069574012316563</v>
      </c>
      <c r="AD1377" s="88">
        <f t="shared" si="154"/>
        <v>9.2489358339693695</v>
      </c>
    </row>
    <row r="1378" spans="1:30" x14ac:dyDescent="0.25">
      <c r="A1378" s="30" t="s">
        <v>995</v>
      </c>
      <c r="B1378" s="47">
        <v>40372</v>
      </c>
      <c r="C1378" s="35">
        <v>4301350262</v>
      </c>
      <c r="D1378" s="34">
        <v>366</v>
      </c>
      <c r="E1378" s="32">
        <v>10553</v>
      </c>
      <c r="F1378" s="34" t="s">
        <v>18</v>
      </c>
      <c r="G1378" s="34" t="s">
        <v>32</v>
      </c>
      <c r="H1378" s="34">
        <v>40.023969999999899</v>
      </c>
      <c r="I1378" s="2">
        <v>-110.55318</v>
      </c>
      <c r="J1378" s="35">
        <v>10553</v>
      </c>
      <c r="K1378" s="34">
        <v>365</v>
      </c>
      <c r="L1378" s="34">
        <v>730</v>
      </c>
      <c r="M1378" s="34">
        <v>1095</v>
      </c>
      <c r="N1378" s="34">
        <v>1460</v>
      </c>
      <c r="O1378" s="34">
        <v>1825</v>
      </c>
      <c r="P1378" s="34">
        <v>2190</v>
      </c>
      <c r="Q1378" s="48">
        <v>2.3290384453705478E-4</v>
      </c>
      <c r="R1378" s="14">
        <v>9692.9641449076935</v>
      </c>
      <c r="S1378" s="14">
        <v>8903.0184700526988</v>
      </c>
      <c r="T1378" s="14">
        <v>8177.4508492060804</v>
      </c>
      <c r="U1378" s="14">
        <v>7511.0146762152472</v>
      </c>
      <c r="V1378" s="14">
        <v>6898.8909266019009</v>
      </c>
      <c r="W1378" s="12">
        <v>6336.6533110187856</v>
      </c>
      <c r="X1378" s="88">
        <f t="shared" si="150"/>
        <v>15.560862832</v>
      </c>
      <c r="Y1378" s="88">
        <f t="shared" si="155"/>
        <v>14.29270212208877</v>
      </c>
      <c r="Z1378" s="88">
        <f t="shared" si="156"/>
        <v>13.127892466905386</v>
      </c>
      <c r="AA1378" s="88">
        <f t="shared" si="151"/>
        <v>12.05801108499173</v>
      </c>
      <c r="AB1378" s="88">
        <f t="shared" si="152"/>
        <v>11.075321624725134</v>
      </c>
      <c r="AC1378" s="88">
        <f t="shared" si="153"/>
        <v>10.172718222475273</v>
      </c>
      <c r="AD1378" s="88">
        <f t="shared" si="154"/>
        <v>9.3436741198428841</v>
      </c>
    </row>
    <row r="1379" spans="1:30" x14ac:dyDescent="0.25">
      <c r="A1379" s="30" t="s">
        <v>1435</v>
      </c>
      <c r="B1379" s="47">
        <v>40915</v>
      </c>
      <c r="C1379" s="35">
        <v>4301350700</v>
      </c>
      <c r="D1379" s="34">
        <v>363</v>
      </c>
      <c r="E1379" s="32">
        <v>10554</v>
      </c>
      <c r="F1379" s="34" t="s">
        <v>18</v>
      </c>
      <c r="G1379" s="34" t="s">
        <v>32</v>
      </c>
      <c r="H1379" s="34">
        <v>40.036360000000002</v>
      </c>
      <c r="I1379" s="2">
        <v>-110.159769999999</v>
      </c>
      <c r="J1379" s="35">
        <v>10554</v>
      </c>
      <c r="K1379" s="34">
        <v>365</v>
      </c>
      <c r="L1379" s="34">
        <v>730</v>
      </c>
      <c r="M1379" s="34">
        <v>1095</v>
      </c>
      <c r="N1379" s="34">
        <v>1460</v>
      </c>
      <c r="O1379" s="34">
        <v>1825</v>
      </c>
      <c r="P1379" s="34">
        <v>2190</v>
      </c>
      <c r="Q1379" s="48">
        <v>2.3290384453705478E-4</v>
      </c>
      <c r="R1379" s="14">
        <v>9693.8826480958778</v>
      </c>
      <c r="S1379" s="14">
        <v>8903.8621181594044</v>
      </c>
      <c r="T1379" s="14">
        <v>8178.2257426817941</v>
      </c>
      <c r="U1379" s="14">
        <v>7511.7264183431935</v>
      </c>
      <c r="V1379" s="14">
        <v>6899.5446640155842</v>
      </c>
      <c r="W1379" s="12">
        <v>6337.2537709174894</v>
      </c>
      <c r="X1379" s="88">
        <f t="shared" si="150"/>
        <v>15.562337375999999</v>
      </c>
      <c r="Y1379" s="88">
        <f t="shared" si="155"/>
        <v>14.294056495453887</v>
      </c>
      <c r="Z1379" s="88">
        <f t="shared" si="156"/>
        <v>13.12913646315924</v>
      </c>
      <c r="AA1379" s="88">
        <f t="shared" si="151"/>
        <v>12.059153699516983</v>
      </c>
      <c r="AB1379" s="88">
        <f t="shared" si="152"/>
        <v>11.076371119809446</v>
      </c>
      <c r="AC1379" s="88">
        <f t="shared" si="153"/>
        <v>10.173682187056196</v>
      </c>
      <c r="AD1379" s="88">
        <f t="shared" si="154"/>
        <v>9.344559524383758</v>
      </c>
    </row>
    <row r="1380" spans="1:30" x14ac:dyDescent="0.25">
      <c r="A1380" s="30" t="s">
        <v>1088</v>
      </c>
      <c r="B1380" s="47">
        <v>40468</v>
      </c>
      <c r="C1380" s="35">
        <v>4301334130</v>
      </c>
      <c r="D1380" s="34">
        <v>366</v>
      </c>
      <c r="E1380" s="32">
        <v>10560</v>
      </c>
      <c r="F1380" s="34" t="s">
        <v>18</v>
      </c>
      <c r="G1380" s="34" t="s">
        <v>32</v>
      </c>
      <c r="H1380" s="34">
        <v>40.200850000000003</v>
      </c>
      <c r="I1380" s="2">
        <v>-110.56294</v>
      </c>
      <c r="J1380" s="35">
        <v>10560</v>
      </c>
      <c r="K1380" s="34">
        <v>365</v>
      </c>
      <c r="L1380" s="34">
        <v>730</v>
      </c>
      <c r="M1380" s="34">
        <v>1095</v>
      </c>
      <c r="N1380" s="34">
        <v>1460</v>
      </c>
      <c r="O1380" s="34">
        <v>1825</v>
      </c>
      <c r="P1380" s="34">
        <v>2190</v>
      </c>
      <c r="Q1380" s="48">
        <v>2.3290384453705478E-4</v>
      </c>
      <c r="R1380" s="14">
        <v>9699.393667224982</v>
      </c>
      <c r="S1380" s="14">
        <v>8908.9240067996307</v>
      </c>
      <c r="T1380" s="14">
        <v>8182.8751035360756</v>
      </c>
      <c r="U1380" s="14">
        <v>7515.9968711108704</v>
      </c>
      <c r="V1380" s="14">
        <v>6903.4670884976849</v>
      </c>
      <c r="W1380" s="12">
        <v>6340.8565303097103</v>
      </c>
      <c r="X1380" s="88">
        <f t="shared" si="150"/>
        <v>15.57118464</v>
      </c>
      <c r="Y1380" s="88">
        <f t="shared" si="155"/>
        <v>14.302182735644593</v>
      </c>
      <c r="Z1380" s="88">
        <f t="shared" si="156"/>
        <v>13.136600440682354</v>
      </c>
      <c r="AA1380" s="88">
        <f t="shared" si="151"/>
        <v>12.066009386668499</v>
      </c>
      <c r="AB1380" s="88">
        <f t="shared" si="152"/>
        <v>11.082668090315307</v>
      </c>
      <c r="AC1380" s="88">
        <f t="shared" si="153"/>
        <v>10.17946597454173</v>
      </c>
      <c r="AD1380" s="88">
        <f t="shared" si="154"/>
        <v>9.3498719516290016</v>
      </c>
    </row>
    <row r="1381" spans="1:30" x14ac:dyDescent="0.25">
      <c r="A1381" s="30" t="s">
        <v>1400</v>
      </c>
      <c r="B1381" s="47">
        <v>40876</v>
      </c>
      <c r="C1381" s="35">
        <v>4301350440</v>
      </c>
      <c r="D1381" s="34">
        <v>260</v>
      </c>
      <c r="E1381" s="32">
        <v>10575</v>
      </c>
      <c r="F1381" s="34" t="s">
        <v>18</v>
      </c>
      <c r="G1381" s="34" t="s">
        <v>32</v>
      </c>
      <c r="H1381" s="34">
        <v>40.064500000000002</v>
      </c>
      <c r="I1381" s="2">
        <v>-110.08977</v>
      </c>
      <c r="J1381" s="35">
        <v>10575</v>
      </c>
      <c r="K1381" s="34">
        <v>365</v>
      </c>
      <c r="L1381" s="34">
        <v>730</v>
      </c>
      <c r="M1381" s="34">
        <v>1095</v>
      </c>
      <c r="N1381" s="34">
        <v>1460</v>
      </c>
      <c r="O1381" s="34">
        <v>1825</v>
      </c>
      <c r="P1381" s="34">
        <v>2190</v>
      </c>
      <c r="Q1381" s="48">
        <v>2.3290384453705478E-4</v>
      </c>
      <c r="R1381" s="14">
        <v>9713.1712150477451</v>
      </c>
      <c r="S1381" s="14">
        <v>8921.5787284001981</v>
      </c>
      <c r="T1381" s="14">
        <v>8194.4985056717796</v>
      </c>
      <c r="U1381" s="14">
        <v>7526.6730030300623</v>
      </c>
      <c r="V1381" s="14">
        <v>6913.2731497029372</v>
      </c>
      <c r="W1381" s="12">
        <v>6349.8634287902642</v>
      </c>
      <c r="X1381" s="88">
        <f t="shared" si="150"/>
        <v>15.5933028</v>
      </c>
      <c r="Y1381" s="88">
        <f t="shared" si="155"/>
        <v>14.322498336121361</v>
      </c>
      <c r="Z1381" s="88">
        <f t="shared" si="156"/>
        <v>13.155260384490141</v>
      </c>
      <c r="AA1381" s="88">
        <f t="shared" si="151"/>
        <v>12.083148604547288</v>
      </c>
      <c r="AB1381" s="88">
        <f t="shared" si="152"/>
        <v>11.09841051657996</v>
      </c>
      <c r="AC1381" s="88">
        <f t="shared" si="153"/>
        <v>10.193925443255567</v>
      </c>
      <c r="AD1381" s="88">
        <f t="shared" si="154"/>
        <v>9.3631530197421107</v>
      </c>
    </row>
    <row r="1382" spans="1:30" x14ac:dyDescent="0.25">
      <c r="A1382" s="30" t="s">
        <v>1308</v>
      </c>
      <c r="B1382" s="47">
        <v>40717</v>
      </c>
      <c r="C1382" s="35">
        <v>4301350431</v>
      </c>
      <c r="D1382" s="34">
        <v>366</v>
      </c>
      <c r="E1382" s="32">
        <v>10645</v>
      </c>
      <c r="F1382" s="34" t="s">
        <v>18</v>
      </c>
      <c r="G1382" s="34" t="s">
        <v>32</v>
      </c>
      <c r="H1382" s="34">
        <v>40.087359999999897</v>
      </c>
      <c r="I1382" s="2">
        <v>-110.57929</v>
      </c>
      <c r="J1382" s="35">
        <v>10645</v>
      </c>
      <c r="K1382" s="34">
        <v>365</v>
      </c>
      <c r="L1382" s="34">
        <v>730</v>
      </c>
      <c r="M1382" s="34">
        <v>1095</v>
      </c>
      <c r="N1382" s="34">
        <v>1460</v>
      </c>
      <c r="O1382" s="34">
        <v>1825</v>
      </c>
      <c r="P1382" s="34">
        <v>2190</v>
      </c>
      <c r="Q1382" s="48">
        <v>2.3290384453705478E-4</v>
      </c>
      <c r="R1382" s="14">
        <v>9777.4664382206392</v>
      </c>
      <c r="S1382" s="14">
        <v>8980.6340958695146</v>
      </c>
      <c r="T1382" s="14">
        <v>8248.7410489717349</v>
      </c>
      <c r="U1382" s="14">
        <v>7576.4949519862894</v>
      </c>
      <c r="V1382" s="14">
        <v>6959.034768660782</v>
      </c>
      <c r="W1382" s="12">
        <v>6391.8956216995139</v>
      </c>
      <c r="X1382" s="88">
        <f t="shared" si="150"/>
        <v>15.69652088</v>
      </c>
      <c r="Y1382" s="88">
        <f t="shared" si="155"/>
        <v>14.417304471679614</v>
      </c>
      <c r="Z1382" s="88">
        <f t="shared" si="156"/>
        <v>13.242340122259817</v>
      </c>
      <c r="AA1382" s="88">
        <f t="shared" si="151"/>
        <v>12.163131621314978</v>
      </c>
      <c r="AB1382" s="88">
        <f t="shared" si="152"/>
        <v>11.17187517248167</v>
      </c>
      <c r="AC1382" s="88">
        <f t="shared" si="153"/>
        <v>10.261402963920144</v>
      </c>
      <c r="AD1382" s="88">
        <f t="shared" si="154"/>
        <v>9.4251313376032879</v>
      </c>
    </row>
    <row r="1383" spans="1:30" x14ac:dyDescent="0.25">
      <c r="A1383" s="30" t="s">
        <v>1529</v>
      </c>
      <c r="B1383" s="47">
        <v>41041</v>
      </c>
      <c r="C1383" s="35">
        <v>4304751738</v>
      </c>
      <c r="D1383" s="34">
        <v>234</v>
      </c>
      <c r="E1383" s="32">
        <v>10658</v>
      </c>
      <c r="F1383" s="34" t="s">
        <v>18</v>
      </c>
      <c r="G1383" s="34" t="s">
        <v>19</v>
      </c>
      <c r="H1383" s="34">
        <v>40.13091</v>
      </c>
      <c r="I1383" s="2">
        <v>-109.7894</v>
      </c>
      <c r="J1383" s="35">
        <v>10658</v>
      </c>
      <c r="K1383" s="34">
        <v>365</v>
      </c>
      <c r="L1383" s="34">
        <v>730</v>
      </c>
      <c r="M1383" s="34">
        <v>1095</v>
      </c>
      <c r="N1383" s="34">
        <v>1460</v>
      </c>
      <c r="O1383" s="34">
        <v>1825</v>
      </c>
      <c r="P1383" s="34">
        <v>2190</v>
      </c>
      <c r="Q1383" s="48">
        <v>2.3290384453705478E-4</v>
      </c>
      <c r="R1383" s="14">
        <v>9789.4069796670319</v>
      </c>
      <c r="S1383" s="14">
        <v>8991.6015212566726</v>
      </c>
      <c r="T1383" s="14">
        <v>8258.8146641560124</v>
      </c>
      <c r="U1383" s="14">
        <v>7585.7475996495887</v>
      </c>
      <c r="V1383" s="14">
        <v>6967.5333550386677</v>
      </c>
      <c r="W1383" s="12">
        <v>6399.7016003826602</v>
      </c>
      <c r="X1383" s="88">
        <f t="shared" si="150"/>
        <v>15.715689952</v>
      </c>
      <c r="Y1383" s="88">
        <f t="shared" si="155"/>
        <v>14.434911325426143</v>
      </c>
      <c r="Z1383" s="88">
        <f t="shared" si="156"/>
        <v>13.258512073559899</v>
      </c>
      <c r="AA1383" s="88">
        <f t="shared" si="151"/>
        <v>12.177985610143264</v>
      </c>
      <c r="AB1383" s="88">
        <f t="shared" si="152"/>
        <v>11.185518608577702</v>
      </c>
      <c r="AC1383" s="88">
        <f t="shared" si="153"/>
        <v>10.273934503472137</v>
      </c>
      <c r="AD1383" s="88">
        <f t="shared" si="154"/>
        <v>9.4366415966346491</v>
      </c>
    </row>
    <row r="1384" spans="1:30" x14ac:dyDescent="0.25">
      <c r="A1384" s="30" t="s">
        <v>1449</v>
      </c>
      <c r="B1384" s="47">
        <v>40928</v>
      </c>
      <c r="C1384" s="35">
        <v>4301350577</v>
      </c>
      <c r="D1384" s="34">
        <v>347</v>
      </c>
      <c r="E1384" s="32">
        <v>10703</v>
      </c>
      <c r="F1384" s="34" t="s">
        <v>18</v>
      </c>
      <c r="G1384" s="34" t="s">
        <v>32</v>
      </c>
      <c r="H1384" s="34">
        <v>40.043030000000002</v>
      </c>
      <c r="I1384" s="2">
        <v>-110.08834</v>
      </c>
      <c r="J1384" s="35">
        <v>10703</v>
      </c>
      <c r="K1384" s="34">
        <v>365</v>
      </c>
      <c r="L1384" s="34">
        <v>730</v>
      </c>
      <c r="M1384" s="34">
        <v>1095</v>
      </c>
      <c r="N1384" s="34">
        <v>1460</v>
      </c>
      <c r="O1384" s="34">
        <v>1825</v>
      </c>
      <c r="P1384" s="34">
        <v>2190</v>
      </c>
      <c r="Q1384" s="48">
        <v>2.3290384453705478E-4</v>
      </c>
      <c r="R1384" s="14">
        <v>9830.7396231353214</v>
      </c>
      <c r="S1384" s="14">
        <v>9029.5656860583767</v>
      </c>
      <c r="T1384" s="14">
        <v>8293.6848705631273</v>
      </c>
      <c r="U1384" s="14">
        <v>7617.7759954071635</v>
      </c>
      <c r="V1384" s="14">
        <v>6996.9515386544244</v>
      </c>
      <c r="W1384" s="12">
        <v>6426.722295824321</v>
      </c>
      <c r="X1384" s="88">
        <f t="shared" si="150"/>
        <v>15.782044431999999</v>
      </c>
      <c r="Y1384" s="88">
        <f t="shared" si="155"/>
        <v>14.495858126856449</v>
      </c>
      <c r="Z1384" s="88">
        <f t="shared" si="156"/>
        <v>13.314491904983262</v>
      </c>
      <c r="AA1384" s="88">
        <f t="shared" si="151"/>
        <v>12.229403263779636</v>
      </c>
      <c r="AB1384" s="88">
        <f t="shared" si="152"/>
        <v>11.23274588737166</v>
      </c>
      <c r="AC1384" s="88">
        <f t="shared" si="153"/>
        <v>10.31731290961365</v>
      </c>
      <c r="AD1384" s="88">
        <f t="shared" si="154"/>
        <v>9.4764848009739779</v>
      </c>
    </row>
    <row r="1385" spans="1:30" x14ac:dyDescent="0.25">
      <c r="A1385" s="30" t="s">
        <v>190</v>
      </c>
      <c r="B1385" s="47">
        <v>31453</v>
      </c>
      <c r="C1385" s="35">
        <v>4301331134</v>
      </c>
      <c r="D1385" s="34">
        <v>366</v>
      </c>
      <c r="E1385" s="32">
        <v>10718</v>
      </c>
      <c r="F1385" s="34" t="s">
        <v>18</v>
      </c>
      <c r="G1385" s="34" t="s">
        <v>32</v>
      </c>
      <c r="H1385" s="34">
        <v>40.30265</v>
      </c>
      <c r="I1385" s="2">
        <v>-110.29061</v>
      </c>
      <c r="J1385" s="35">
        <v>10718</v>
      </c>
      <c r="K1385" s="34">
        <v>365</v>
      </c>
      <c r="L1385" s="34">
        <v>730</v>
      </c>
      <c r="M1385" s="34">
        <v>1095</v>
      </c>
      <c r="N1385" s="34">
        <v>1460</v>
      </c>
      <c r="O1385" s="34">
        <v>1825</v>
      </c>
      <c r="P1385" s="34">
        <v>2190</v>
      </c>
      <c r="Q1385" s="48">
        <v>2.3290384453705478E-4</v>
      </c>
      <c r="R1385" s="14">
        <v>9844.5171709580845</v>
      </c>
      <c r="S1385" s="14">
        <v>9042.2204076589442</v>
      </c>
      <c r="T1385" s="14">
        <v>8305.3082726988305</v>
      </c>
      <c r="U1385" s="14">
        <v>7628.4521273263545</v>
      </c>
      <c r="V1385" s="14">
        <v>7006.7575998596767</v>
      </c>
      <c r="W1385" s="12">
        <v>6435.7291943048749</v>
      </c>
      <c r="X1385" s="88">
        <f t="shared" si="150"/>
        <v>15.804162591999999</v>
      </c>
      <c r="Y1385" s="88">
        <f t="shared" si="155"/>
        <v>14.516173727333218</v>
      </c>
      <c r="Z1385" s="88">
        <f t="shared" si="156"/>
        <v>13.333151848791049</v>
      </c>
      <c r="AA1385" s="88">
        <f t="shared" si="151"/>
        <v>12.246542481658423</v>
      </c>
      <c r="AB1385" s="88">
        <f t="shared" si="152"/>
        <v>11.248488313636312</v>
      </c>
      <c r="AC1385" s="88">
        <f t="shared" si="153"/>
        <v>10.331772378327488</v>
      </c>
      <c r="AD1385" s="88">
        <f t="shared" si="154"/>
        <v>9.489765869087087</v>
      </c>
    </row>
    <row r="1386" spans="1:30" x14ac:dyDescent="0.25">
      <c r="A1386" s="30" t="s">
        <v>1632</v>
      </c>
      <c r="B1386" s="47">
        <v>41184</v>
      </c>
      <c r="C1386" s="35">
        <v>4301351087</v>
      </c>
      <c r="D1386" s="34">
        <v>92</v>
      </c>
      <c r="E1386" s="32">
        <v>10748</v>
      </c>
      <c r="F1386" s="34" t="s">
        <v>18</v>
      </c>
      <c r="G1386" s="34" t="s">
        <v>32</v>
      </c>
      <c r="H1386" s="34">
        <v>40.0399099999999</v>
      </c>
      <c r="I1386" s="2">
        <v>-110.20603</v>
      </c>
      <c r="J1386" s="35">
        <v>10748</v>
      </c>
      <c r="K1386" s="34">
        <v>365</v>
      </c>
      <c r="L1386" s="34">
        <v>730</v>
      </c>
      <c r="M1386" s="34">
        <v>1095</v>
      </c>
      <c r="N1386" s="34">
        <v>1460</v>
      </c>
      <c r="O1386" s="34">
        <v>1825</v>
      </c>
      <c r="P1386" s="34">
        <v>2190</v>
      </c>
      <c r="Q1386" s="48">
        <v>2.3290384453705478E-4</v>
      </c>
      <c r="R1386" s="14">
        <v>9872.072266603609</v>
      </c>
      <c r="S1386" s="14">
        <v>9067.529850860079</v>
      </c>
      <c r="T1386" s="14">
        <v>8328.5550769702404</v>
      </c>
      <c r="U1386" s="14">
        <v>7649.8043911647383</v>
      </c>
      <c r="V1386" s="14">
        <v>7026.3697222701821</v>
      </c>
      <c r="W1386" s="12">
        <v>6453.7429912659818</v>
      </c>
      <c r="X1386" s="88">
        <f t="shared" si="150"/>
        <v>15.848398911999999</v>
      </c>
      <c r="Y1386" s="88">
        <f t="shared" si="155"/>
        <v>14.556804928286752</v>
      </c>
      <c r="Z1386" s="88">
        <f t="shared" si="156"/>
        <v>13.370471736406623</v>
      </c>
      <c r="AA1386" s="88">
        <f t="shared" si="151"/>
        <v>12.280820917416007</v>
      </c>
      <c r="AB1386" s="88">
        <f t="shared" si="152"/>
        <v>11.279973166165618</v>
      </c>
      <c r="AC1386" s="88">
        <f t="shared" si="153"/>
        <v>10.360691315755163</v>
      </c>
      <c r="AD1386" s="88">
        <f t="shared" si="154"/>
        <v>9.516328005313305</v>
      </c>
    </row>
    <row r="1387" spans="1:30" x14ac:dyDescent="0.25">
      <c r="A1387" s="30" t="s">
        <v>1633</v>
      </c>
      <c r="B1387" s="47">
        <v>41184</v>
      </c>
      <c r="C1387" s="35">
        <v>4301351088</v>
      </c>
      <c r="D1387" s="34">
        <v>92</v>
      </c>
      <c r="E1387" s="32">
        <v>10748</v>
      </c>
      <c r="F1387" s="34" t="s">
        <v>18</v>
      </c>
      <c r="G1387" s="34" t="s">
        <v>32</v>
      </c>
      <c r="H1387" s="34">
        <v>40.039870000000001</v>
      </c>
      <c r="I1387" s="2">
        <v>-110.20607</v>
      </c>
      <c r="J1387" s="35">
        <v>10748</v>
      </c>
      <c r="K1387" s="34">
        <v>365</v>
      </c>
      <c r="L1387" s="34">
        <v>730</v>
      </c>
      <c r="M1387" s="34">
        <v>1095</v>
      </c>
      <c r="N1387" s="34">
        <v>1460</v>
      </c>
      <c r="O1387" s="34">
        <v>1825</v>
      </c>
      <c r="P1387" s="34">
        <v>2190</v>
      </c>
      <c r="Q1387" s="48">
        <v>2.3290384453705478E-4</v>
      </c>
      <c r="R1387" s="14">
        <v>9872.072266603609</v>
      </c>
      <c r="S1387" s="14">
        <v>9067.529850860079</v>
      </c>
      <c r="T1387" s="14">
        <v>8328.5550769702404</v>
      </c>
      <c r="U1387" s="14">
        <v>7649.8043911647383</v>
      </c>
      <c r="V1387" s="14">
        <v>7026.3697222701821</v>
      </c>
      <c r="W1387" s="12">
        <v>6453.7429912659818</v>
      </c>
      <c r="X1387" s="88">
        <f t="shared" si="150"/>
        <v>15.848398911999999</v>
      </c>
      <c r="Y1387" s="88">
        <f t="shared" si="155"/>
        <v>14.556804928286752</v>
      </c>
      <c r="Z1387" s="88">
        <f t="shared" si="156"/>
        <v>13.370471736406623</v>
      </c>
      <c r="AA1387" s="88">
        <f t="shared" si="151"/>
        <v>12.280820917416007</v>
      </c>
      <c r="AB1387" s="88">
        <f t="shared" si="152"/>
        <v>11.279973166165618</v>
      </c>
      <c r="AC1387" s="88">
        <f t="shared" si="153"/>
        <v>10.360691315755163</v>
      </c>
      <c r="AD1387" s="88">
        <f t="shared" si="154"/>
        <v>9.516328005313305</v>
      </c>
    </row>
    <row r="1388" spans="1:30" x14ac:dyDescent="0.25">
      <c r="A1388" s="30" t="s">
        <v>244</v>
      </c>
      <c r="B1388" s="47">
        <v>33700</v>
      </c>
      <c r="C1388" s="35">
        <v>4301331334</v>
      </c>
      <c r="D1388" s="34">
        <v>351</v>
      </c>
      <c r="E1388" s="32">
        <v>10777</v>
      </c>
      <c r="F1388" s="34" t="s">
        <v>18</v>
      </c>
      <c r="G1388" s="34" t="s">
        <v>32</v>
      </c>
      <c r="H1388" s="34">
        <v>40.37688</v>
      </c>
      <c r="I1388" s="2">
        <v>-110.101299999999</v>
      </c>
      <c r="J1388" s="35">
        <v>10777</v>
      </c>
      <c r="K1388" s="34">
        <v>365</v>
      </c>
      <c r="L1388" s="34">
        <v>730</v>
      </c>
      <c r="M1388" s="34">
        <v>1095</v>
      </c>
      <c r="N1388" s="34">
        <v>1460</v>
      </c>
      <c r="O1388" s="34">
        <v>1825</v>
      </c>
      <c r="P1388" s="34">
        <v>2190</v>
      </c>
      <c r="Q1388" s="48">
        <v>2.3290384453705478E-4</v>
      </c>
      <c r="R1388" s="14">
        <v>9898.708859060951</v>
      </c>
      <c r="S1388" s="14">
        <v>9091.9956459545101</v>
      </c>
      <c r="T1388" s="14">
        <v>8351.0269877659357</v>
      </c>
      <c r="U1388" s="14">
        <v>7670.4449128751749</v>
      </c>
      <c r="V1388" s="14">
        <v>7045.3281072670034</v>
      </c>
      <c r="W1388" s="12">
        <v>6471.1563283283858</v>
      </c>
      <c r="X1388" s="88">
        <f t="shared" si="150"/>
        <v>15.891160687999999</v>
      </c>
      <c r="Y1388" s="88">
        <f t="shared" si="155"/>
        <v>14.59608175587517</v>
      </c>
      <c r="Z1388" s="88">
        <f t="shared" si="156"/>
        <v>13.406547627768347</v>
      </c>
      <c r="AA1388" s="88">
        <f t="shared" si="151"/>
        <v>12.313956738648333</v>
      </c>
      <c r="AB1388" s="88">
        <f t="shared" si="152"/>
        <v>11.310408523610612</v>
      </c>
      <c r="AC1388" s="88">
        <f t="shared" si="153"/>
        <v>10.388646288601915</v>
      </c>
      <c r="AD1388" s="88">
        <f t="shared" si="154"/>
        <v>9.5420047369986509</v>
      </c>
    </row>
    <row r="1389" spans="1:30" x14ac:dyDescent="0.25">
      <c r="A1389" s="30" t="s">
        <v>276</v>
      </c>
      <c r="B1389" s="47">
        <v>35339</v>
      </c>
      <c r="C1389" s="35">
        <v>4304732744</v>
      </c>
      <c r="D1389" s="34">
        <v>316</v>
      </c>
      <c r="E1389" s="32">
        <v>10823</v>
      </c>
      <c r="F1389" s="34" t="s">
        <v>18</v>
      </c>
      <c r="G1389" s="34" t="s">
        <v>19</v>
      </c>
      <c r="H1389" s="34">
        <v>40.31476</v>
      </c>
      <c r="I1389" s="2">
        <v>-109.950019999999</v>
      </c>
      <c r="J1389" s="35">
        <v>10823</v>
      </c>
      <c r="K1389" s="34">
        <v>365</v>
      </c>
      <c r="L1389" s="34">
        <v>730</v>
      </c>
      <c r="M1389" s="34">
        <v>1095</v>
      </c>
      <c r="N1389" s="34">
        <v>1460</v>
      </c>
      <c r="O1389" s="34">
        <v>1825</v>
      </c>
      <c r="P1389" s="34">
        <v>2190</v>
      </c>
      <c r="Q1389" s="48">
        <v>2.3290384453705478E-4</v>
      </c>
      <c r="R1389" s="14">
        <v>9940.960005717423</v>
      </c>
      <c r="S1389" s="14">
        <v>9130.803458862918</v>
      </c>
      <c r="T1389" s="14">
        <v>8386.6720876487634</v>
      </c>
      <c r="U1389" s="14">
        <v>7703.185050760696</v>
      </c>
      <c r="V1389" s="14">
        <v>7075.4000282964435</v>
      </c>
      <c r="W1389" s="12">
        <v>6498.7774836687495</v>
      </c>
      <c r="X1389" s="88">
        <f t="shared" si="150"/>
        <v>15.958989711999999</v>
      </c>
      <c r="Y1389" s="88">
        <f t="shared" si="155"/>
        <v>14.658382930670591</v>
      </c>
      <c r="Z1389" s="88">
        <f t="shared" si="156"/>
        <v>13.463771455445562</v>
      </c>
      <c r="AA1389" s="88">
        <f t="shared" si="151"/>
        <v>12.366517006809957</v>
      </c>
      <c r="AB1389" s="88">
        <f t="shared" si="152"/>
        <v>11.358685297488879</v>
      </c>
      <c r="AC1389" s="88">
        <f t="shared" si="153"/>
        <v>10.43298865932435</v>
      </c>
      <c r="AD1389" s="88">
        <f t="shared" si="154"/>
        <v>9.5827333458788519</v>
      </c>
    </row>
    <row r="1390" spans="1:30" x14ac:dyDescent="0.25">
      <c r="A1390" s="30" t="s">
        <v>1267</v>
      </c>
      <c r="B1390" s="47">
        <v>40671</v>
      </c>
      <c r="C1390" s="35">
        <v>4304750871</v>
      </c>
      <c r="D1390" s="34">
        <v>366</v>
      </c>
      <c r="E1390" s="32">
        <v>10832</v>
      </c>
      <c r="F1390" s="34" t="s">
        <v>18</v>
      </c>
      <c r="G1390" s="34" t="s">
        <v>19</v>
      </c>
      <c r="H1390" s="34">
        <v>40.115160000000003</v>
      </c>
      <c r="I1390" s="2">
        <v>-109.91869</v>
      </c>
      <c r="J1390" s="35">
        <v>10832</v>
      </c>
      <c r="K1390" s="34">
        <v>365</v>
      </c>
      <c r="L1390" s="34">
        <v>730</v>
      </c>
      <c r="M1390" s="34">
        <v>1095</v>
      </c>
      <c r="N1390" s="34">
        <v>1460</v>
      </c>
      <c r="O1390" s="34">
        <v>1825</v>
      </c>
      <c r="P1390" s="34">
        <v>2190</v>
      </c>
      <c r="Q1390" s="48">
        <v>2.3290384453705478E-4</v>
      </c>
      <c r="R1390" s="14">
        <v>9949.2265344110801</v>
      </c>
      <c r="S1390" s="14">
        <v>9138.3962918232573</v>
      </c>
      <c r="T1390" s="14">
        <v>8393.646128930186</v>
      </c>
      <c r="U1390" s="14">
        <v>7709.5907299122109</v>
      </c>
      <c r="V1390" s="14">
        <v>7081.283665019595</v>
      </c>
      <c r="W1390" s="12">
        <v>6504.1816227570816</v>
      </c>
      <c r="X1390" s="88">
        <f t="shared" si="150"/>
        <v>15.972260607999999</v>
      </c>
      <c r="Y1390" s="88">
        <f t="shared" si="155"/>
        <v>14.670572290956651</v>
      </c>
      <c r="Z1390" s="88">
        <f t="shared" si="156"/>
        <v>13.474967421730232</v>
      </c>
      <c r="AA1390" s="88">
        <f t="shared" si="151"/>
        <v>12.376800537537232</v>
      </c>
      <c r="AB1390" s="88">
        <f t="shared" si="152"/>
        <v>11.368130753247671</v>
      </c>
      <c r="AC1390" s="88">
        <f t="shared" si="153"/>
        <v>10.441664340552654</v>
      </c>
      <c r="AD1390" s="88">
        <f t="shared" si="154"/>
        <v>9.5907019867467174</v>
      </c>
    </row>
    <row r="1391" spans="1:30" x14ac:dyDescent="0.25">
      <c r="A1391" s="30" t="s">
        <v>1389</v>
      </c>
      <c r="B1391" s="47">
        <v>40855</v>
      </c>
      <c r="C1391" s="35">
        <v>4301350849</v>
      </c>
      <c r="D1391" s="34">
        <v>366</v>
      </c>
      <c r="E1391" s="32">
        <v>10848</v>
      </c>
      <c r="F1391" s="34" t="s">
        <v>18</v>
      </c>
      <c r="G1391" s="34" t="s">
        <v>32</v>
      </c>
      <c r="H1391" s="34">
        <v>40.2181</v>
      </c>
      <c r="I1391" s="2">
        <v>-110.06251</v>
      </c>
      <c r="J1391" s="35">
        <v>10848</v>
      </c>
      <c r="K1391" s="34">
        <v>365</v>
      </c>
      <c r="L1391" s="34">
        <v>730</v>
      </c>
      <c r="M1391" s="34">
        <v>1095</v>
      </c>
      <c r="N1391" s="34">
        <v>1460</v>
      </c>
      <c r="O1391" s="34">
        <v>1825</v>
      </c>
      <c r="P1391" s="34">
        <v>2190</v>
      </c>
      <c r="Q1391" s="48">
        <v>2.3290384453705478E-4</v>
      </c>
      <c r="R1391" s="14">
        <v>9963.9225854220276</v>
      </c>
      <c r="S1391" s="14">
        <v>9151.8946615305304</v>
      </c>
      <c r="T1391" s="14">
        <v>8406.0444245416056</v>
      </c>
      <c r="U1391" s="14">
        <v>7720.9786039593482</v>
      </c>
      <c r="V1391" s="14">
        <v>7091.7434636385315</v>
      </c>
      <c r="W1391" s="12">
        <v>6513.7889811363393</v>
      </c>
      <c r="X1391" s="88">
        <f t="shared" si="150"/>
        <v>15.995853311999999</v>
      </c>
      <c r="Y1391" s="88">
        <f t="shared" si="155"/>
        <v>14.692242264798537</v>
      </c>
      <c r="Z1391" s="88">
        <f t="shared" si="156"/>
        <v>13.494871361791875</v>
      </c>
      <c r="AA1391" s="88">
        <f t="shared" si="151"/>
        <v>12.395082369941276</v>
      </c>
      <c r="AB1391" s="88">
        <f t="shared" si="152"/>
        <v>11.384922674596632</v>
      </c>
      <c r="AC1391" s="88">
        <f t="shared" si="153"/>
        <v>10.457087773847414</v>
      </c>
      <c r="AD1391" s="88">
        <f t="shared" si="154"/>
        <v>9.6048684594007021</v>
      </c>
    </row>
    <row r="1392" spans="1:30" x14ac:dyDescent="0.25">
      <c r="A1392" s="30" t="s">
        <v>51</v>
      </c>
      <c r="B1392" s="47">
        <v>26461</v>
      </c>
      <c r="C1392" s="35">
        <v>4301330099</v>
      </c>
      <c r="D1392" s="34">
        <v>344</v>
      </c>
      <c r="E1392" s="32">
        <v>10866</v>
      </c>
      <c r="F1392" s="34" t="s">
        <v>18</v>
      </c>
      <c r="G1392" s="34" t="s">
        <v>32</v>
      </c>
      <c r="H1392" s="34">
        <v>40.392249999999898</v>
      </c>
      <c r="I1392" s="2">
        <v>-110.12929</v>
      </c>
      <c r="J1392" s="35">
        <v>10866</v>
      </c>
      <c r="K1392" s="34">
        <v>365</v>
      </c>
      <c r="L1392" s="34">
        <v>730</v>
      </c>
      <c r="M1392" s="34">
        <v>1095</v>
      </c>
      <c r="N1392" s="34">
        <v>1460</v>
      </c>
      <c r="O1392" s="34">
        <v>1825</v>
      </c>
      <c r="P1392" s="34">
        <v>2190</v>
      </c>
      <c r="Q1392" s="48">
        <v>2.3290384453705478E-4</v>
      </c>
      <c r="R1392" s="14">
        <v>9980.4556428093438</v>
      </c>
      <c r="S1392" s="14">
        <v>9167.0803274512109</v>
      </c>
      <c r="T1392" s="14">
        <v>8419.9925071044509</v>
      </c>
      <c r="U1392" s="14">
        <v>7733.7899622623781</v>
      </c>
      <c r="V1392" s="14">
        <v>7103.5107370848336</v>
      </c>
      <c r="W1392" s="12">
        <v>6524.5972593130036</v>
      </c>
      <c r="X1392" s="88">
        <f t="shared" si="150"/>
        <v>16.022395104000001</v>
      </c>
      <c r="Y1392" s="88">
        <f t="shared" si="155"/>
        <v>14.71662098537066</v>
      </c>
      <c r="Z1392" s="88">
        <f t="shared" si="156"/>
        <v>13.517263294361218</v>
      </c>
      <c r="AA1392" s="88">
        <f t="shared" si="151"/>
        <v>12.415649431395824</v>
      </c>
      <c r="AB1392" s="88">
        <f t="shared" si="152"/>
        <v>11.403813586114216</v>
      </c>
      <c r="AC1392" s="88">
        <f t="shared" si="153"/>
        <v>10.474439136304019</v>
      </c>
      <c r="AD1392" s="88">
        <f t="shared" si="154"/>
        <v>9.6208057411364329</v>
      </c>
    </row>
    <row r="1393" spans="1:30" x14ac:dyDescent="0.25">
      <c r="A1393" s="30" t="s">
        <v>163</v>
      </c>
      <c r="B1393" s="47">
        <v>31109</v>
      </c>
      <c r="C1393" s="35">
        <v>4301330904</v>
      </c>
      <c r="D1393" s="34">
        <v>366</v>
      </c>
      <c r="E1393" s="32">
        <v>10888</v>
      </c>
      <c r="F1393" s="34" t="s">
        <v>18</v>
      </c>
      <c r="G1393" s="34" t="s">
        <v>32</v>
      </c>
      <c r="H1393" s="34">
        <v>40.346800000000002</v>
      </c>
      <c r="I1393" s="2">
        <v>-110.36583</v>
      </c>
      <c r="J1393" s="35">
        <v>10888</v>
      </c>
      <c r="K1393" s="34">
        <v>365</v>
      </c>
      <c r="L1393" s="34">
        <v>730</v>
      </c>
      <c r="M1393" s="34">
        <v>1095</v>
      </c>
      <c r="N1393" s="34">
        <v>1460</v>
      </c>
      <c r="O1393" s="34">
        <v>1825</v>
      </c>
      <c r="P1393" s="34">
        <v>2190</v>
      </c>
      <c r="Q1393" s="48">
        <v>2.3290384453705478E-4</v>
      </c>
      <c r="R1393" s="14">
        <v>10000.662712949395</v>
      </c>
      <c r="S1393" s="14">
        <v>9185.6405857987102</v>
      </c>
      <c r="T1393" s="14">
        <v>8437.040163570151</v>
      </c>
      <c r="U1393" s="14">
        <v>7749.4482890771924</v>
      </c>
      <c r="V1393" s="14">
        <v>7117.8929601858708</v>
      </c>
      <c r="W1393" s="12">
        <v>6537.8073770844821</v>
      </c>
      <c r="X1393" s="88">
        <f t="shared" si="150"/>
        <v>16.054835071999999</v>
      </c>
      <c r="Y1393" s="88">
        <f t="shared" si="155"/>
        <v>14.746417199403252</v>
      </c>
      <c r="Z1393" s="88">
        <f t="shared" si="156"/>
        <v>13.544631211945973</v>
      </c>
      <c r="AA1393" s="88">
        <f t="shared" si="151"/>
        <v>12.440786950951384</v>
      </c>
      <c r="AB1393" s="88">
        <f t="shared" si="152"/>
        <v>11.426902477969039</v>
      </c>
      <c r="AC1393" s="88">
        <f t="shared" si="153"/>
        <v>10.495646357084315</v>
      </c>
      <c r="AD1393" s="88">
        <f t="shared" si="154"/>
        <v>9.6402846410356595</v>
      </c>
    </row>
    <row r="1394" spans="1:30" x14ac:dyDescent="0.25">
      <c r="A1394" s="30" t="s">
        <v>1411</v>
      </c>
      <c r="B1394" s="47">
        <v>40886</v>
      </c>
      <c r="C1394" s="35">
        <v>4301350580</v>
      </c>
      <c r="D1394" s="34">
        <v>357</v>
      </c>
      <c r="E1394" s="32">
        <v>10916</v>
      </c>
      <c r="F1394" s="34" t="s">
        <v>18</v>
      </c>
      <c r="G1394" s="34" t="s">
        <v>32</v>
      </c>
      <c r="H1394" s="34">
        <v>40.040039999999898</v>
      </c>
      <c r="I1394" s="2">
        <v>-110.079759999999</v>
      </c>
      <c r="J1394" s="35">
        <v>10916</v>
      </c>
      <c r="K1394" s="34">
        <v>365</v>
      </c>
      <c r="L1394" s="34">
        <v>730</v>
      </c>
      <c r="M1394" s="34">
        <v>1095</v>
      </c>
      <c r="N1394" s="34">
        <v>1460</v>
      </c>
      <c r="O1394" s="34">
        <v>1825</v>
      </c>
      <c r="P1394" s="34">
        <v>2190</v>
      </c>
      <c r="Q1394" s="48">
        <v>2.3290384453705478E-4</v>
      </c>
      <c r="R1394" s="14">
        <v>10026.380802218553</v>
      </c>
      <c r="S1394" s="14">
        <v>9209.2627327864375</v>
      </c>
      <c r="T1394" s="14">
        <v>8458.7371808901335</v>
      </c>
      <c r="U1394" s="14">
        <v>7769.3770686596836</v>
      </c>
      <c r="V1394" s="14">
        <v>7136.1976077690088</v>
      </c>
      <c r="W1394" s="12">
        <v>6554.6202542481815</v>
      </c>
      <c r="X1394" s="88">
        <f t="shared" si="150"/>
        <v>16.096122303999998</v>
      </c>
      <c r="Y1394" s="88">
        <f t="shared" si="155"/>
        <v>14.784339653626553</v>
      </c>
      <c r="Z1394" s="88">
        <f t="shared" si="156"/>
        <v>13.579463107053844</v>
      </c>
      <c r="AA1394" s="88">
        <f t="shared" si="151"/>
        <v>12.472780157658461</v>
      </c>
      <c r="AB1394" s="88">
        <f t="shared" si="152"/>
        <v>11.456288340329724</v>
      </c>
      <c r="AC1394" s="88">
        <f t="shared" si="153"/>
        <v>10.522637365350144</v>
      </c>
      <c r="AD1394" s="88">
        <f t="shared" si="154"/>
        <v>9.6650759681801297</v>
      </c>
    </row>
    <row r="1395" spans="1:30" x14ac:dyDescent="0.25">
      <c r="A1395" s="30" t="s">
        <v>1533</v>
      </c>
      <c r="B1395" s="47">
        <v>41047</v>
      </c>
      <c r="C1395" s="35">
        <v>4301350945</v>
      </c>
      <c r="D1395" s="34">
        <v>228</v>
      </c>
      <c r="E1395" s="32">
        <v>10917</v>
      </c>
      <c r="F1395" s="34" t="s">
        <v>18</v>
      </c>
      <c r="G1395" s="34" t="s">
        <v>32</v>
      </c>
      <c r="H1395" s="34">
        <v>40.245339999999899</v>
      </c>
      <c r="I1395" s="2">
        <v>-109.98298</v>
      </c>
      <c r="J1395" s="35">
        <v>10917</v>
      </c>
      <c r="K1395" s="34">
        <v>365</v>
      </c>
      <c r="L1395" s="34">
        <v>730</v>
      </c>
      <c r="M1395" s="34">
        <v>1095</v>
      </c>
      <c r="N1395" s="34">
        <v>1460</v>
      </c>
      <c r="O1395" s="34">
        <v>1825</v>
      </c>
      <c r="P1395" s="34">
        <v>2190</v>
      </c>
      <c r="Q1395" s="48">
        <v>2.3290384453705478E-4</v>
      </c>
      <c r="R1395" s="14">
        <v>10027.299305406736</v>
      </c>
      <c r="S1395" s="14">
        <v>9210.1063808931412</v>
      </c>
      <c r="T1395" s="14">
        <v>8459.5120743658463</v>
      </c>
      <c r="U1395" s="14">
        <v>7770.0888107876299</v>
      </c>
      <c r="V1395" s="14">
        <v>7136.8513451826921</v>
      </c>
      <c r="W1395" s="12">
        <v>6555.2207141468853</v>
      </c>
      <c r="X1395" s="88">
        <f t="shared" si="150"/>
        <v>16.097596847999998</v>
      </c>
      <c r="Y1395" s="88">
        <f t="shared" si="155"/>
        <v>14.785694026991669</v>
      </c>
      <c r="Z1395" s="88">
        <f t="shared" si="156"/>
        <v>13.580707103307695</v>
      </c>
      <c r="AA1395" s="88">
        <f t="shared" si="151"/>
        <v>12.473922772183712</v>
      </c>
      <c r="AB1395" s="88">
        <f t="shared" si="152"/>
        <v>11.457337835414034</v>
      </c>
      <c r="AC1395" s="88">
        <f t="shared" si="153"/>
        <v>10.523601329931067</v>
      </c>
      <c r="AD1395" s="88">
        <f t="shared" si="154"/>
        <v>9.6659613727210036</v>
      </c>
    </row>
    <row r="1396" spans="1:30" x14ac:dyDescent="0.25">
      <c r="A1396" s="30" t="s">
        <v>1640</v>
      </c>
      <c r="B1396" s="47">
        <v>41192</v>
      </c>
      <c r="C1396" s="35">
        <v>4304752398</v>
      </c>
      <c r="D1396" s="34">
        <v>89</v>
      </c>
      <c r="E1396" s="32">
        <v>11029</v>
      </c>
      <c r="F1396" s="34" t="s">
        <v>18</v>
      </c>
      <c r="G1396" s="34" t="s">
        <v>19</v>
      </c>
      <c r="H1396" s="34">
        <v>40.387050000000002</v>
      </c>
      <c r="I1396" s="2">
        <v>-109.94176</v>
      </c>
      <c r="J1396" s="35">
        <v>11029</v>
      </c>
      <c r="K1396" s="34">
        <v>365</v>
      </c>
      <c r="L1396" s="34">
        <v>730</v>
      </c>
      <c r="M1396" s="34">
        <v>1095</v>
      </c>
      <c r="N1396" s="34">
        <v>1460</v>
      </c>
      <c r="O1396" s="34">
        <v>1825</v>
      </c>
      <c r="P1396" s="34">
        <v>2190</v>
      </c>
      <c r="Q1396" s="48">
        <v>2.3290384453705478E-4</v>
      </c>
      <c r="R1396" s="14">
        <v>10130.171662483364</v>
      </c>
      <c r="S1396" s="14">
        <v>9304.5949688440469</v>
      </c>
      <c r="T1396" s="14">
        <v>8546.3001436457744</v>
      </c>
      <c r="U1396" s="14">
        <v>7849.8039291175937</v>
      </c>
      <c r="V1396" s="14">
        <v>7210.0699355152437</v>
      </c>
      <c r="W1396" s="12">
        <v>6622.4722228016853</v>
      </c>
      <c r="X1396" s="88">
        <f t="shared" si="150"/>
        <v>16.262745775999999</v>
      </c>
      <c r="Y1396" s="88">
        <f t="shared" si="155"/>
        <v>14.93738384388487</v>
      </c>
      <c r="Z1396" s="88">
        <f t="shared" si="156"/>
        <v>13.720034683739176</v>
      </c>
      <c r="AA1396" s="88">
        <f t="shared" si="151"/>
        <v>12.601895599012014</v>
      </c>
      <c r="AB1396" s="88">
        <f t="shared" si="152"/>
        <v>11.574881284856772</v>
      </c>
      <c r="AC1396" s="88">
        <f t="shared" si="153"/>
        <v>10.631565362994388</v>
      </c>
      <c r="AD1396" s="88">
        <f t="shared" si="154"/>
        <v>9.7651266812988879</v>
      </c>
    </row>
    <row r="1397" spans="1:30" x14ac:dyDescent="0.25">
      <c r="A1397" s="30" t="s">
        <v>540</v>
      </c>
      <c r="B1397" s="47">
        <v>39220</v>
      </c>
      <c r="C1397" s="35">
        <v>4301333265</v>
      </c>
      <c r="D1397" s="34">
        <v>365</v>
      </c>
      <c r="E1397" s="32">
        <v>11032</v>
      </c>
      <c r="F1397" s="34" t="s">
        <v>18</v>
      </c>
      <c r="G1397" s="34" t="s">
        <v>32</v>
      </c>
      <c r="H1397" s="34">
        <v>40.27657</v>
      </c>
      <c r="I1397" s="2">
        <v>-110.3252</v>
      </c>
      <c r="J1397" s="35">
        <v>11032</v>
      </c>
      <c r="K1397" s="34">
        <v>365</v>
      </c>
      <c r="L1397" s="34">
        <v>730</v>
      </c>
      <c r="M1397" s="34">
        <v>1095</v>
      </c>
      <c r="N1397" s="34">
        <v>1460</v>
      </c>
      <c r="O1397" s="34">
        <v>1825</v>
      </c>
      <c r="P1397" s="34">
        <v>2190</v>
      </c>
      <c r="Q1397" s="48">
        <v>2.3290384453705478E-4</v>
      </c>
      <c r="R1397" s="14">
        <v>10132.927172047917</v>
      </c>
      <c r="S1397" s="14">
        <v>9307.12591316416</v>
      </c>
      <c r="T1397" s="14">
        <v>8548.6248240729146</v>
      </c>
      <c r="U1397" s="14">
        <v>7851.9391555014317</v>
      </c>
      <c r="V1397" s="14">
        <v>7212.0311477562936</v>
      </c>
      <c r="W1397" s="12">
        <v>6624.2736024977958</v>
      </c>
      <c r="X1397" s="88">
        <f t="shared" si="150"/>
        <v>16.267169408000001</v>
      </c>
      <c r="Y1397" s="88">
        <f t="shared" si="155"/>
        <v>14.941446963980223</v>
      </c>
      <c r="Z1397" s="88">
        <f t="shared" si="156"/>
        <v>13.723766672500732</v>
      </c>
      <c r="AA1397" s="88">
        <f t="shared" si="151"/>
        <v>12.605323442587771</v>
      </c>
      <c r="AB1397" s="88">
        <f t="shared" si="152"/>
        <v>11.578029770109703</v>
      </c>
      <c r="AC1397" s="88">
        <f t="shared" si="153"/>
        <v>10.634457256737155</v>
      </c>
      <c r="AD1397" s="88">
        <f t="shared" si="154"/>
        <v>9.7677828949215098</v>
      </c>
    </row>
    <row r="1398" spans="1:30" x14ac:dyDescent="0.25">
      <c r="A1398" s="30" t="s">
        <v>1434</v>
      </c>
      <c r="B1398" s="47">
        <v>40915</v>
      </c>
      <c r="C1398" s="35">
        <v>4301350682</v>
      </c>
      <c r="D1398" s="34">
        <v>359</v>
      </c>
      <c r="E1398" s="32">
        <v>11033</v>
      </c>
      <c r="F1398" s="34" t="s">
        <v>18</v>
      </c>
      <c r="G1398" s="34" t="s">
        <v>32</v>
      </c>
      <c r="H1398" s="34">
        <v>40.043550000000003</v>
      </c>
      <c r="I1398" s="2">
        <v>-110.08434</v>
      </c>
      <c r="J1398" s="35">
        <v>11033</v>
      </c>
      <c r="K1398" s="34">
        <v>365</v>
      </c>
      <c r="L1398" s="34">
        <v>730</v>
      </c>
      <c r="M1398" s="34">
        <v>1095</v>
      </c>
      <c r="N1398" s="34">
        <v>1460</v>
      </c>
      <c r="O1398" s="34">
        <v>1825</v>
      </c>
      <c r="P1398" s="34">
        <v>2190</v>
      </c>
      <c r="Q1398" s="48">
        <v>2.3290384453705478E-4</v>
      </c>
      <c r="R1398" s="14">
        <v>10133.845675236102</v>
      </c>
      <c r="S1398" s="14">
        <v>9307.9695612708638</v>
      </c>
      <c r="T1398" s="14">
        <v>8549.3997175486293</v>
      </c>
      <c r="U1398" s="14">
        <v>7852.6508976293781</v>
      </c>
      <c r="V1398" s="14">
        <v>7212.684885169977</v>
      </c>
      <c r="W1398" s="12">
        <v>6624.8740623964995</v>
      </c>
      <c r="X1398" s="88">
        <f t="shared" si="150"/>
        <v>16.268643951999998</v>
      </c>
      <c r="Y1398" s="88">
        <f t="shared" si="155"/>
        <v>14.942801337345342</v>
      </c>
      <c r="Z1398" s="88">
        <f t="shared" si="156"/>
        <v>13.725010668754583</v>
      </c>
      <c r="AA1398" s="88">
        <f t="shared" si="151"/>
        <v>12.606466057113025</v>
      </c>
      <c r="AB1398" s="88">
        <f t="shared" si="152"/>
        <v>11.579079265194013</v>
      </c>
      <c r="AC1398" s="88">
        <f t="shared" si="153"/>
        <v>10.635421221318078</v>
      </c>
      <c r="AD1398" s="88">
        <f t="shared" si="154"/>
        <v>9.7686682994623837</v>
      </c>
    </row>
    <row r="1399" spans="1:30" x14ac:dyDescent="0.25">
      <c r="A1399" s="30" t="s">
        <v>1620</v>
      </c>
      <c r="B1399" s="47">
        <v>41170</v>
      </c>
      <c r="C1399" s="35">
        <v>4301351186</v>
      </c>
      <c r="D1399" s="34">
        <v>102</v>
      </c>
      <c r="E1399" s="32">
        <v>11066</v>
      </c>
      <c r="F1399" s="34" t="s">
        <v>18</v>
      </c>
      <c r="G1399" s="34" t="s">
        <v>32</v>
      </c>
      <c r="H1399" s="34">
        <v>40.158929999999899</v>
      </c>
      <c r="I1399" s="2">
        <v>-110.275319999999</v>
      </c>
      <c r="J1399" s="35">
        <v>11066</v>
      </c>
      <c r="K1399" s="34">
        <v>365</v>
      </c>
      <c r="L1399" s="34">
        <v>730</v>
      </c>
      <c r="M1399" s="34">
        <v>1095</v>
      </c>
      <c r="N1399" s="34">
        <v>1460</v>
      </c>
      <c r="O1399" s="34">
        <v>1825</v>
      </c>
      <c r="P1399" s="34">
        <v>2190</v>
      </c>
      <c r="Q1399" s="48">
        <v>2.3290384453705478E-4</v>
      </c>
      <c r="R1399" s="14">
        <v>10164.156280446179</v>
      </c>
      <c r="S1399" s="14">
        <v>9335.8099487921136</v>
      </c>
      <c r="T1399" s="14">
        <v>8574.9712022471795</v>
      </c>
      <c r="U1399" s="14">
        <v>7876.1383878515999</v>
      </c>
      <c r="V1399" s="14">
        <v>7234.2582198215323</v>
      </c>
      <c r="W1399" s="12">
        <v>6644.6892390537178</v>
      </c>
      <c r="X1399" s="88">
        <f t="shared" si="150"/>
        <v>16.317303903999999</v>
      </c>
      <c r="Y1399" s="88">
        <f t="shared" si="155"/>
        <v>14.987495658394231</v>
      </c>
      <c r="Z1399" s="88">
        <f t="shared" si="156"/>
        <v>13.766062545131717</v>
      </c>
      <c r="AA1399" s="88">
        <f t="shared" si="151"/>
        <v>12.644172336446365</v>
      </c>
      <c r="AB1399" s="88">
        <f t="shared" si="152"/>
        <v>11.61371260297625</v>
      </c>
      <c r="AC1399" s="88">
        <f t="shared" si="153"/>
        <v>10.66723205248852</v>
      </c>
      <c r="AD1399" s="88">
        <f t="shared" si="154"/>
        <v>9.7978866493112253</v>
      </c>
    </row>
    <row r="1400" spans="1:30" x14ac:dyDescent="0.25">
      <c r="A1400" s="30" t="s">
        <v>154</v>
      </c>
      <c r="B1400" s="47">
        <v>30959</v>
      </c>
      <c r="C1400" s="35">
        <v>4301330935</v>
      </c>
      <c r="D1400" s="34">
        <v>366</v>
      </c>
      <c r="E1400" s="32">
        <v>11103</v>
      </c>
      <c r="F1400" s="34" t="s">
        <v>18</v>
      </c>
      <c r="G1400" s="34" t="s">
        <v>32</v>
      </c>
      <c r="H1400" s="34">
        <v>40.406779999999898</v>
      </c>
      <c r="I1400" s="2">
        <v>-109.98804</v>
      </c>
      <c r="J1400" s="35">
        <v>11103</v>
      </c>
      <c r="K1400" s="34">
        <v>365</v>
      </c>
      <c r="L1400" s="34">
        <v>730</v>
      </c>
      <c r="M1400" s="34">
        <v>1095</v>
      </c>
      <c r="N1400" s="34">
        <v>1460</v>
      </c>
      <c r="O1400" s="34">
        <v>1825</v>
      </c>
      <c r="P1400" s="34">
        <v>2190</v>
      </c>
      <c r="Q1400" s="48">
        <v>2.3290384453705478E-4</v>
      </c>
      <c r="R1400" s="14">
        <v>10198.140898408994</v>
      </c>
      <c r="S1400" s="14">
        <v>9367.0249287401803</v>
      </c>
      <c r="T1400" s="14">
        <v>8603.6422608485846</v>
      </c>
      <c r="U1400" s="14">
        <v>7902.4728465856051</v>
      </c>
      <c r="V1400" s="14">
        <v>7258.4465041278218</v>
      </c>
      <c r="W1400" s="12">
        <v>6666.9062553057502</v>
      </c>
      <c r="X1400" s="88">
        <f t="shared" si="150"/>
        <v>16.371862031999999</v>
      </c>
      <c r="Y1400" s="88">
        <f t="shared" si="155"/>
        <v>15.037607472903591</v>
      </c>
      <c r="Z1400" s="88">
        <f t="shared" si="156"/>
        <v>13.812090406524259</v>
      </c>
      <c r="AA1400" s="88">
        <f t="shared" si="151"/>
        <v>12.686449073880715</v>
      </c>
      <c r="AB1400" s="88">
        <f t="shared" si="152"/>
        <v>11.652543921095724</v>
      </c>
      <c r="AC1400" s="88">
        <f t="shared" si="153"/>
        <v>10.702898741982654</v>
      </c>
      <c r="AD1400" s="88">
        <f t="shared" si="154"/>
        <v>9.8306466173235609</v>
      </c>
    </row>
    <row r="1401" spans="1:30" x14ac:dyDescent="0.25">
      <c r="A1401" s="30" t="s">
        <v>147</v>
      </c>
      <c r="B1401" s="47">
        <v>30831</v>
      </c>
      <c r="C1401" s="35">
        <v>4304731402</v>
      </c>
      <c r="D1401" s="34">
        <v>328</v>
      </c>
      <c r="E1401" s="32">
        <v>11110</v>
      </c>
      <c r="F1401" s="34" t="s">
        <v>18</v>
      </c>
      <c r="G1401" s="34" t="s">
        <v>19</v>
      </c>
      <c r="H1401" s="34">
        <v>40.38391</v>
      </c>
      <c r="I1401" s="2">
        <v>-109.93285</v>
      </c>
      <c r="J1401" s="35">
        <v>11110</v>
      </c>
      <c r="K1401" s="34">
        <v>365</v>
      </c>
      <c r="L1401" s="34">
        <v>730</v>
      </c>
      <c r="M1401" s="34">
        <v>1095</v>
      </c>
      <c r="N1401" s="34">
        <v>1460</v>
      </c>
      <c r="O1401" s="34">
        <v>1825</v>
      </c>
      <c r="P1401" s="34">
        <v>2190</v>
      </c>
      <c r="Q1401" s="48">
        <v>2.3290384453705478E-4</v>
      </c>
      <c r="R1401" s="14">
        <v>10204.570420726284</v>
      </c>
      <c r="S1401" s="14">
        <v>9372.9304654871121</v>
      </c>
      <c r="T1401" s="14">
        <v>8609.0665151785797</v>
      </c>
      <c r="U1401" s="14">
        <v>7907.4550414812284</v>
      </c>
      <c r="V1401" s="14">
        <v>7263.0226660236067</v>
      </c>
      <c r="W1401" s="12">
        <v>6671.1094745966748</v>
      </c>
      <c r="X1401" s="88">
        <f t="shared" si="150"/>
        <v>16.38218384</v>
      </c>
      <c r="Y1401" s="88">
        <f t="shared" si="155"/>
        <v>15.047088086459418</v>
      </c>
      <c r="Z1401" s="88">
        <f t="shared" si="156"/>
        <v>13.820798380301227</v>
      </c>
      <c r="AA1401" s="88">
        <f t="shared" si="151"/>
        <v>12.694447375557484</v>
      </c>
      <c r="AB1401" s="88">
        <f t="shared" si="152"/>
        <v>11.659890386685897</v>
      </c>
      <c r="AC1401" s="88">
        <f t="shared" si="153"/>
        <v>10.709646494049112</v>
      </c>
      <c r="AD1401" s="88">
        <f t="shared" si="154"/>
        <v>9.8368444491096785</v>
      </c>
    </row>
    <row r="1402" spans="1:30" x14ac:dyDescent="0.25">
      <c r="A1402" s="30" t="s">
        <v>1519</v>
      </c>
      <c r="B1402" s="47">
        <v>41020</v>
      </c>
      <c r="C1402" s="35">
        <v>4304751891</v>
      </c>
      <c r="D1402" s="34">
        <v>273</v>
      </c>
      <c r="E1402" s="32">
        <v>11126</v>
      </c>
      <c r="F1402" s="34" t="s">
        <v>18</v>
      </c>
      <c r="G1402" s="34" t="s">
        <v>19</v>
      </c>
      <c r="H1402" s="34">
        <v>40.1912799999999</v>
      </c>
      <c r="I1402" s="2">
        <v>-109.85728</v>
      </c>
      <c r="J1402" s="35">
        <v>11126</v>
      </c>
      <c r="K1402" s="34">
        <v>365</v>
      </c>
      <c r="L1402" s="34">
        <v>730</v>
      </c>
      <c r="M1402" s="34">
        <v>1095</v>
      </c>
      <c r="N1402" s="34">
        <v>1460</v>
      </c>
      <c r="O1402" s="34">
        <v>1825</v>
      </c>
      <c r="P1402" s="34">
        <v>2190</v>
      </c>
      <c r="Q1402" s="48">
        <v>2.3290384453705478E-4</v>
      </c>
      <c r="R1402" s="14">
        <v>10219.266471737232</v>
      </c>
      <c r="S1402" s="14">
        <v>9386.4288351943833</v>
      </c>
      <c r="T1402" s="14">
        <v>8621.4648107899975</v>
      </c>
      <c r="U1402" s="14">
        <v>7918.8429155283657</v>
      </c>
      <c r="V1402" s="14">
        <v>7273.4824646425423</v>
      </c>
      <c r="W1402" s="12">
        <v>6680.7168329759315</v>
      </c>
      <c r="X1402" s="88">
        <f t="shared" si="150"/>
        <v>16.405776543999998</v>
      </c>
      <c r="Y1402" s="88">
        <f t="shared" si="155"/>
        <v>15.068758060301304</v>
      </c>
      <c r="Z1402" s="88">
        <f t="shared" si="156"/>
        <v>13.840702320362865</v>
      </c>
      <c r="AA1402" s="88">
        <f t="shared" si="151"/>
        <v>12.712729207961525</v>
      </c>
      <c r="AB1402" s="88">
        <f t="shared" si="152"/>
        <v>11.676682308034858</v>
      </c>
      <c r="AC1402" s="88">
        <f t="shared" si="153"/>
        <v>10.725069927343872</v>
      </c>
      <c r="AD1402" s="88">
        <f t="shared" si="154"/>
        <v>9.8510109217636614</v>
      </c>
    </row>
    <row r="1403" spans="1:30" x14ac:dyDescent="0.25">
      <c r="A1403" s="30" t="s">
        <v>1612</v>
      </c>
      <c r="B1403" s="47">
        <v>41160</v>
      </c>
      <c r="C1403" s="35">
        <v>4301350157</v>
      </c>
      <c r="D1403" s="34">
        <v>115</v>
      </c>
      <c r="E1403" s="32">
        <v>11203</v>
      </c>
      <c r="F1403" s="34" t="s">
        <v>18</v>
      </c>
      <c r="G1403" s="34" t="s">
        <v>32</v>
      </c>
      <c r="H1403" s="34">
        <v>40.078890000000001</v>
      </c>
      <c r="I1403" s="2">
        <v>-110.13617000000001</v>
      </c>
      <c r="J1403" s="35">
        <v>11203</v>
      </c>
      <c r="K1403" s="34">
        <v>365</v>
      </c>
      <c r="L1403" s="34">
        <v>730</v>
      </c>
      <c r="M1403" s="34">
        <v>1095</v>
      </c>
      <c r="N1403" s="34">
        <v>1460</v>
      </c>
      <c r="O1403" s="34">
        <v>1825</v>
      </c>
      <c r="P1403" s="34">
        <v>2190</v>
      </c>
      <c r="Q1403" s="48">
        <v>2.3290384453705478E-4</v>
      </c>
      <c r="R1403" s="14">
        <v>10289.991217227413</v>
      </c>
      <c r="S1403" s="14">
        <v>9451.3897394106316</v>
      </c>
      <c r="T1403" s="14">
        <v>8681.131608419948</v>
      </c>
      <c r="U1403" s="14">
        <v>7973.647059380216</v>
      </c>
      <c r="V1403" s="14">
        <v>7323.8202454961711</v>
      </c>
      <c r="W1403" s="12">
        <v>6726.9522451761068</v>
      </c>
      <c r="X1403" s="88">
        <f t="shared" si="150"/>
        <v>16.519316432</v>
      </c>
      <c r="Y1403" s="88">
        <f t="shared" si="155"/>
        <v>15.173044809415376</v>
      </c>
      <c r="Z1403" s="88">
        <f t="shared" si="156"/>
        <v>13.936490031909511</v>
      </c>
      <c r="AA1403" s="88">
        <f t="shared" si="151"/>
        <v>12.800710526405982</v>
      </c>
      <c r="AB1403" s="88">
        <f t="shared" si="152"/>
        <v>11.757493429526741</v>
      </c>
      <c r="AC1403" s="88">
        <f t="shared" si="153"/>
        <v>10.799295200074905</v>
      </c>
      <c r="AD1403" s="88">
        <f t="shared" si="154"/>
        <v>9.9191870714109562</v>
      </c>
    </row>
    <row r="1404" spans="1:30" x14ac:dyDescent="0.25">
      <c r="A1404" s="30" t="s">
        <v>867</v>
      </c>
      <c r="B1404" s="47">
        <v>40171</v>
      </c>
      <c r="C1404" s="35">
        <v>4301334193</v>
      </c>
      <c r="D1404" s="34">
        <v>366</v>
      </c>
      <c r="E1404" s="32">
        <v>11213</v>
      </c>
      <c r="F1404" s="34" t="s">
        <v>18</v>
      </c>
      <c r="G1404" s="34" t="s">
        <v>32</v>
      </c>
      <c r="H1404" s="34">
        <v>40.217489999999898</v>
      </c>
      <c r="I1404" s="2">
        <v>-110.47602000000001</v>
      </c>
      <c r="J1404" s="35">
        <v>11213</v>
      </c>
      <c r="K1404" s="34">
        <v>365</v>
      </c>
      <c r="L1404" s="34">
        <v>730</v>
      </c>
      <c r="M1404" s="34">
        <v>1095</v>
      </c>
      <c r="N1404" s="34">
        <v>1460</v>
      </c>
      <c r="O1404" s="34">
        <v>1825</v>
      </c>
      <c r="P1404" s="34">
        <v>2190</v>
      </c>
      <c r="Q1404" s="48">
        <v>2.3290384453705478E-4</v>
      </c>
      <c r="R1404" s="14">
        <v>10299.176249109254</v>
      </c>
      <c r="S1404" s="14">
        <v>9459.8262204776765</v>
      </c>
      <c r="T1404" s="14">
        <v>8688.8805431770852</v>
      </c>
      <c r="U1404" s="14">
        <v>7980.7644806596772</v>
      </c>
      <c r="V1404" s="14">
        <v>7330.3576196330059</v>
      </c>
      <c r="W1404" s="12">
        <v>6732.9568441631427</v>
      </c>
      <c r="X1404" s="88">
        <f t="shared" si="150"/>
        <v>16.534061871999999</v>
      </c>
      <c r="Y1404" s="88">
        <f t="shared" si="155"/>
        <v>15.186588543066556</v>
      </c>
      <c r="Z1404" s="88">
        <f t="shared" si="156"/>
        <v>13.948929994448035</v>
      </c>
      <c r="AA1404" s="88">
        <f t="shared" si="151"/>
        <v>12.812136671658511</v>
      </c>
      <c r="AB1404" s="88">
        <f t="shared" si="152"/>
        <v>11.767988380369843</v>
      </c>
      <c r="AC1404" s="88">
        <f t="shared" si="153"/>
        <v>10.808934845884131</v>
      </c>
      <c r="AD1404" s="88">
        <f t="shared" si="154"/>
        <v>9.9280411168196974</v>
      </c>
    </row>
    <row r="1405" spans="1:30" x14ac:dyDescent="0.25">
      <c r="A1405" s="30" t="s">
        <v>1558</v>
      </c>
      <c r="B1405" s="47">
        <v>41088</v>
      </c>
      <c r="C1405" s="35">
        <v>4304751663</v>
      </c>
      <c r="D1405" s="34">
        <v>210</v>
      </c>
      <c r="E1405" s="32">
        <v>11238</v>
      </c>
      <c r="F1405" s="34" t="s">
        <v>18</v>
      </c>
      <c r="G1405" s="34" t="s">
        <v>19</v>
      </c>
      <c r="H1405" s="34">
        <v>40.198590000000003</v>
      </c>
      <c r="I1405" s="2">
        <v>-109.81917</v>
      </c>
      <c r="J1405" s="35">
        <v>11238</v>
      </c>
      <c r="K1405" s="34">
        <v>365</v>
      </c>
      <c r="L1405" s="34">
        <v>730</v>
      </c>
      <c r="M1405" s="34">
        <v>1095</v>
      </c>
      <c r="N1405" s="34">
        <v>1460</v>
      </c>
      <c r="O1405" s="34">
        <v>1825</v>
      </c>
      <c r="P1405" s="34">
        <v>2190</v>
      </c>
      <c r="Q1405" s="48">
        <v>2.3290384453705478E-4</v>
      </c>
      <c r="R1405" s="14">
        <v>10322.138828813859</v>
      </c>
      <c r="S1405" s="14">
        <v>9480.9174231452889</v>
      </c>
      <c r="T1405" s="14">
        <v>8708.2528800699256</v>
      </c>
      <c r="U1405" s="14">
        <v>7998.5580338583295</v>
      </c>
      <c r="V1405" s="14">
        <v>7346.701054975093</v>
      </c>
      <c r="W1405" s="12">
        <v>6747.9683416307316</v>
      </c>
      <c r="X1405" s="88">
        <f t="shared" si="150"/>
        <v>16.570925471999999</v>
      </c>
      <c r="Y1405" s="88">
        <f t="shared" si="155"/>
        <v>15.220447877194502</v>
      </c>
      <c r="Z1405" s="88">
        <f t="shared" si="156"/>
        <v>13.980029900794346</v>
      </c>
      <c r="AA1405" s="88">
        <f t="shared" si="151"/>
        <v>12.840702034789828</v>
      </c>
      <c r="AB1405" s="88">
        <f t="shared" si="152"/>
        <v>11.794225757477596</v>
      </c>
      <c r="AC1405" s="88">
        <f t="shared" si="153"/>
        <v>10.833033960407192</v>
      </c>
      <c r="AD1405" s="88">
        <f t="shared" si="154"/>
        <v>9.9501762303415457</v>
      </c>
    </row>
    <row r="1406" spans="1:30" x14ac:dyDescent="0.25">
      <c r="A1406" s="30" t="s">
        <v>1563</v>
      </c>
      <c r="B1406" s="47">
        <v>41093</v>
      </c>
      <c r="C1406" s="35">
        <v>4301351290</v>
      </c>
      <c r="D1406" s="34">
        <v>178</v>
      </c>
      <c r="E1406" s="32">
        <v>11305</v>
      </c>
      <c r="F1406" s="34" t="s">
        <v>18</v>
      </c>
      <c r="G1406" s="34" t="s">
        <v>32</v>
      </c>
      <c r="H1406" s="34">
        <v>40.259599999999899</v>
      </c>
      <c r="I1406" s="2">
        <v>-110.03663</v>
      </c>
      <c r="J1406" s="35">
        <v>11305</v>
      </c>
      <c r="K1406" s="34">
        <v>365</v>
      </c>
      <c r="L1406" s="34">
        <v>730</v>
      </c>
      <c r="M1406" s="34">
        <v>1095</v>
      </c>
      <c r="N1406" s="34">
        <v>1460</v>
      </c>
      <c r="O1406" s="34">
        <v>1825</v>
      </c>
      <c r="P1406" s="34">
        <v>2190</v>
      </c>
      <c r="Q1406" s="48">
        <v>2.3290384453705478E-4</v>
      </c>
      <c r="R1406" s="14">
        <v>10383.6785424222</v>
      </c>
      <c r="S1406" s="14">
        <v>9537.4418462944905</v>
      </c>
      <c r="T1406" s="14">
        <v>8760.1707429427406</v>
      </c>
      <c r="U1406" s="14">
        <v>8046.2447564307186</v>
      </c>
      <c r="V1406" s="14">
        <v>7390.501461691887</v>
      </c>
      <c r="W1406" s="12">
        <v>6788.1991548438709</v>
      </c>
      <c r="X1406" s="88">
        <f t="shared" si="150"/>
        <v>16.669719919999999</v>
      </c>
      <c r="Y1406" s="88">
        <f t="shared" si="155"/>
        <v>15.3111908926574</v>
      </c>
      <c r="Z1406" s="88">
        <f t="shared" si="156"/>
        <v>14.063377649802463</v>
      </c>
      <c r="AA1406" s="88">
        <f t="shared" si="151"/>
        <v>12.917257207981759</v>
      </c>
      <c r="AB1406" s="88">
        <f t="shared" si="152"/>
        <v>11.864541928126377</v>
      </c>
      <c r="AC1406" s="88">
        <f t="shared" si="153"/>
        <v>10.897619587329002</v>
      </c>
      <c r="AD1406" s="88">
        <f t="shared" si="154"/>
        <v>10.009498334580101</v>
      </c>
    </row>
    <row r="1407" spans="1:30" x14ac:dyDescent="0.25">
      <c r="A1407" s="30" t="s">
        <v>237</v>
      </c>
      <c r="B1407" s="47">
        <v>33593</v>
      </c>
      <c r="C1407" s="35">
        <v>4301331332</v>
      </c>
      <c r="D1407" s="34">
        <v>364</v>
      </c>
      <c r="E1407" s="32">
        <v>11310</v>
      </c>
      <c r="F1407" s="34" t="s">
        <v>18</v>
      </c>
      <c r="G1407" s="34" t="s">
        <v>32</v>
      </c>
      <c r="H1407" s="34">
        <v>40.318629999999899</v>
      </c>
      <c r="I1407" s="2">
        <v>-109.98902</v>
      </c>
      <c r="J1407" s="35">
        <v>11310</v>
      </c>
      <c r="K1407" s="34">
        <v>365</v>
      </c>
      <c r="L1407" s="34">
        <v>730</v>
      </c>
      <c r="M1407" s="34">
        <v>1095</v>
      </c>
      <c r="N1407" s="34">
        <v>1460</v>
      </c>
      <c r="O1407" s="34">
        <v>1825</v>
      </c>
      <c r="P1407" s="34">
        <v>2190</v>
      </c>
      <c r="Q1407" s="48">
        <v>2.3290384453705478E-4</v>
      </c>
      <c r="R1407" s="14">
        <v>10388.271058363121</v>
      </c>
      <c r="S1407" s="14">
        <v>9541.6600868280148</v>
      </c>
      <c r="T1407" s="14">
        <v>8764.0452103213083</v>
      </c>
      <c r="U1407" s="14">
        <v>8049.8034670704492</v>
      </c>
      <c r="V1407" s="14">
        <v>7393.7701487603053</v>
      </c>
      <c r="W1407" s="12">
        <v>6791.2014543373889</v>
      </c>
      <c r="X1407" s="88">
        <f t="shared" si="150"/>
        <v>16.677092639999998</v>
      </c>
      <c r="Y1407" s="88">
        <f t="shared" si="155"/>
        <v>15.31796275948299</v>
      </c>
      <c r="Z1407" s="88">
        <f t="shared" si="156"/>
        <v>14.069597631071728</v>
      </c>
      <c r="AA1407" s="88">
        <f t="shared" si="151"/>
        <v>12.922970280608023</v>
      </c>
      <c r="AB1407" s="88">
        <f t="shared" si="152"/>
        <v>11.869789403547928</v>
      </c>
      <c r="AC1407" s="88">
        <f t="shared" si="153"/>
        <v>10.902439410233615</v>
      </c>
      <c r="AD1407" s="88">
        <f t="shared" si="154"/>
        <v>10.013925357284471</v>
      </c>
    </row>
    <row r="1408" spans="1:30" x14ac:dyDescent="0.25">
      <c r="A1408" s="30" t="s">
        <v>186</v>
      </c>
      <c r="B1408" s="47">
        <v>31395</v>
      </c>
      <c r="C1408" s="35">
        <v>4301331123</v>
      </c>
      <c r="D1408" s="34">
        <v>366</v>
      </c>
      <c r="E1408" s="32">
        <v>11315</v>
      </c>
      <c r="F1408" s="34" t="s">
        <v>18</v>
      </c>
      <c r="G1408" s="34" t="s">
        <v>32</v>
      </c>
      <c r="H1408" s="34">
        <v>40.17259</v>
      </c>
      <c r="I1408" s="2">
        <v>-110.57417</v>
      </c>
      <c r="J1408" s="35">
        <v>11315</v>
      </c>
      <c r="K1408" s="34">
        <v>365</v>
      </c>
      <c r="L1408" s="34">
        <v>730</v>
      </c>
      <c r="M1408" s="34">
        <v>1095</v>
      </c>
      <c r="N1408" s="34">
        <v>1460</v>
      </c>
      <c r="O1408" s="34">
        <v>1825</v>
      </c>
      <c r="P1408" s="34">
        <v>2190</v>
      </c>
      <c r="Q1408" s="48">
        <v>2.3290384453705478E-4</v>
      </c>
      <c r="R1408" s="14">
        <v>10392.863574304041</v>
      </c>
      <c r="S1408" s="14">
        <v>9545.8783273615372</v>
      </c>
      <c r="T1408" s="14">
        <v>8767.919677699876</v>
      </c>
      <c r="U1408" s="14">
        <v>8053.3621777101798</v>
      </c>
      <c r="V1408" s="14">
        <v>7397.0388358287228</v>
      </c>
      <c r="W1408" s="12">
        <v>6794.2037538309069</v>
      </c>
      <c r="X1408" s="88">
        <f t="shared" si="150"/>
        <v>16.684465360000001</v>
      </c>
      <c r="Y1408" s="88">
        <f t="shared" si="155"/>
        <v>15.324734626308578</v>
      </c>
      <c r="Z1408" s="88">
        <f t="shared" si="156"/>
        <v>14.075817612340989</v>
      </c>
      <c r="AA1408" s="88">
        <f t="shared" si="151"/>
        <v>12.928683353234286</v>
      </c>
      <c r="AB1408" s="88">
        <f t="shared" si="152"/>
        <v>11.875036878969478</v>
      </c>
      <c r="AC1408" s="88">
        <f t="shared" si="153"/>
        <v>10.907259233138229</v>
      </c>
      <c r="AD1408" s="88">
        <f t="shared" si="154"/>
        <v>10.018352379988841</v>
      </c>
    </row>
    <row r="1409" spans="1:30" x14ac:dyDescent="0.25">
      <c r="A1409" s="30" t="s">
        <v>1464</v>
      </c>
      <c r="B1409" s="47">
        <v>40942</v>
      </c>
      <c r="C1409" s="35">
        <v>4301350729</v>
      </c>
      <c r="D1409" s="34">
        <v>333</v>
      </c>
      <c r="E1409" s="32">
        <v>11334</v>
      </c>
      <c r="F1409" s="34" t="s">
        <v>18</v>
      </c>
      <c r="G1409" s="34" t="s">
        <v>32</v>
      </c>
      <c r="H1409" s="34">
        <v>40.051079999999899</v>
      </c>
      <c r="I1409" s="2">
        <v>-110.16365</v>
      </c>
      <c r="J1409" s="35">
        <v>11334</v>
      </c>
      <c r="K1409" s="34">
        <v>365</v>
      </c>
      <c r="L1409" s="34">
        <v>730</v>
      </c>
      <c r="M1409" s="34">
        <v>1095</v>
      </c>
      <c r="N1409" s="34">
        <v>1460</v>
      </c>
      <c r="O1409" s="34">
        <v>1825</v>
      </c>
      <c r="P1409" s="34">
        <v>2190</v>
      </c>
      <c r="Q1409" s="48">
        <v>2.3290384453705478E-4</v>
      </c>
      <c r="R1409" s="14">
        <v>10410.315134879542</v>
      </c>
      <c r="S1409" s="14">
        <v>9561.9076413889215</v>
      </c>
      <c r="T1409" s="14">
        <v>8782.6426537384359</v>
      </c>
      <c r="U1409" s="14">
        <v>8066.885278141156</v>
      </c>
      <c r="V1409" s="14">
        <v>7409.4598466887091</v>
      </c>
      <c r="W1409" s="12">
        <v>6805.612491906275</v>
      </c>
      <c r="X1409" s="88">
        <f t="shared" si="150"/>
        <v>16.712481696000001</v>
      </c>
      <c r="Y1409" s="88">
        <f t="shared" si="155"/>
        <v>15.350467720245819</v>
      </c>
      <c r="Z1409" s="88">
        <f t="shared" si="156"/>
        <v>14.099453541164186</v>
      </c>
      <c r="AA1409" s="88">
        <f t="shared" si="151"/>
        <v>12.950393029214087</v>
      </c>
      <c r="AB1409" s="88">
        <f t="shared" si="152"/>
        <v>11.894977285571372</v>
      </c>
      <c r="AC1409" s="88">
        <f t="shared" si="153"/>
        <v>10.925574560175756</v>
      </c>
      <c r="AD1409" s="88">
        <f t="shared" si="154"/>
        <v>10.035175066265445</v>
      </c>
    </row>
    <row r="1410" spans="1:30" x14ac:dyDescent="0.25">
      <c r="A1410" s="30" t="s">
        <v>105</v>
      </c>
      <c r="B1410" s="47">
        <v>29477</v>
      </c>
      <c r="C1410" s="35">
        <v>4304730707</v>
      </c>
      <c r="D1410" s="34">
        <v>363</v>
      </c>
      <c r="E1410" s="32">
        <v>11337</v>
      </c>
      <c r="F1410" s="34" t="s">
        <v>18</v>
      </c>
      <c r="G1410" s="34" t="s">
        <v>19</v>
      </c>
      <c r="H1410" s="34">
        <v>40.379600000000003</v>
      </c>
      <c r="I1410" s="2">
        <v>-109.83573</v>
      </c>
      <c r="J1410" s="35">
        <v>11337</v>
      </c>
      <c r="K1410" s="34">
        <v>365</v>
      </c>
      <c r="L1410" s="34">
        <v>730</v>
      </c>
      <c r="M1410" s="34">
        <v>1095</v>
      </c>
      <c r="N1410" s="34">
        <v>1460</v>
      </c>
      <c r="O1410" s="34">
        <v>1825</v>
      </c>
      <c r="P1410" s="34">
        <v>2190</v>
      </c>
      <c r="Q1410" s="48">
        <v>2.3290384453705478E-4</v>
      </c>
      <c r="R1410" s="14">
        <v>10413.070644444093</v>
      </c>
      <c r="S1410" s="14">
        <v>9564.4385857090365</v>
      </c>
      <c r="T1410" s="14">
        <v>8784.9673341655762</v>
      </c>
      <c r="U1410" s="14">
        <v>8069.0205045249941</v>
      </c>
      <c r="V1410" s="14">
        <v>7411.4210589297591</v>
      </c>
      <c r="W1410" s="12">
        <v>6807.4138716023854</v>
      </c>
      <c r="X1410" s="88">
        <f t="shared" si="150"/>
        <v>16.716905327999999</v>
      </c>
      <c r="Y1410" s="88">
        <f t="shared" si="155"/>
        <v>15.35453084034117</v>
      </c>
      <c r="Z1410" s="88">
        <f t="shared" si="156"/>
        <v>14.103185529925746</v>
      </c>
      <c r="AA1410" s="88">
        <f t="shared" si="151"/>
        <v>12.953820872789844</v>
      </c>
      <c r="AB1410" s="88">
        <f t="shared" si="152"/>
        <v>11.898125770824302</v>
      </c>
      <c r="AC1410" s="88">
        <f t="shared" si="153"/>
        <v>10.928466453918523</v>
      </c>
      <c r="AD1410" s="88">
        <f t="shared" si="154"/>
        <v>10.037831279888067</v>
      </c>
    </row>
    <row r="1411" spans="1:30" x14ac:dyDescent="0.25">
      <c r="A1411" s="30" t="s">
        <v>608</v>
      </c>
      <c r="B1411" s="47">
        <v>39358</v>
      </c>
      <c r="C1411" s="35">
        <v>4301333249</v>
      </c>
      <c r="D1411" s="34">
        <v>330</v>
      </c>
      <c r="E1411" s="32">
        <v>11378</v>
      </c>
      <c r="F1411" s="34" t="s">
        <v>18</v>
      </c>
      <c r="G1411" s="34" t="s">
        <v>32</v>
      </c>
      <c r="H1411" s="34">
        <v>40.061590000000002</v>
      </c>
      <c r="I1411" s="2">
        <v>-110.14621</v>
      </c>
      <c r="J1411" s="35">
        <v>11378</v>
      </c>
      <c r="K1411" s="34">
        <v>365</v>
      </c>
      <c r="L1411" s="34">
        <v>730</v>
      </c>
      <c r="M1411" s="34">
        <v>1095</v>
      </c>
      <c r="N1411" s="34">
        <v>1460</v>
      </c>
      <c r="O1411" s="34">
        <v>1825</v>
      </c>
      <c r="P1411" s="34">
        <v>2190</v>
      </c>
      <c r="Q1411" s="48">
        <v>2.3290384453705478E-4</v>
      </c>
      <c r="R1411" s="14">
        <v>10450.729275159645</v>
      </c>
      <c r="S1411" s="14">
        <v>9599.0281580839201</v>
      </c>
      <c r="T1411" s="14">
        <v>8816.7379666698362</v>
      </c>
      <c r="U1411" s="14">
        <v>8098.2019317707845</v>
      </c>
      <c r="V1411" s="14">
        <v>7438.2242928907826</v>
      </c>
      <c r="W1411" s="12">
        <v>6832.032727449232</v>
      </c>
      <c r="X1411" s="88">
        <f t="shared" si="150"/>
        <v>16.777361631999998</v>
      </c>
      <c r="Y1411" s="88">
        <f t="shared" si="155"/>
        <v>15.410060148311004</v>
      </c>
      <c r="Z1411" s="88">
        <f t="shared" si="156"/>
        <v>14.154189376333695</v>
      </c>
      <c r="AA1411" s="88">
        <f t="shared" si="151"/>
        <v>13.000668068325206</v>
      </c>
      <c r="AB1411" s="88">
        <f t="shared" si="152"/>
        <v>11.941155069281018</v>
      </c>
      <c r="AC1411" s="88">
        <f t="shared" si="153"/>
        <v>10.967989001736346</v>
      </c>
      <c r="AD1411" s="88">
        <f t="shared" si="154"/>
        <v>10.0741328660639</v>
      </c>
    </row>
    <row r="1412" spans="1:30" x14ac:dyDescent="0.25">
      <c r="A1412" s="30" t="s">
        <v>1237</v>
      </c>
      <c r="B1412" s="47">
        <v>40632</v>
      </c>
      <c r="C1412" s="35">
        <v>4301350248</v>
      </c>
      <c r="D1412" s="34">
        <v>360</v>
      </c>
      <c r="E1412" s="32">
        <v>11378</v>
      </c>
      <c r="F1412" s="34" t="s">
        <v>18</v>
      </c>
      <c r="G1412" s="34" t="s">
        <v>32</v>
      </c>
      <c r="H1412" s="34">
        <v>40.064920000000001</v>
      </c>
      <c r="I1412" s="2">
        <v>-110.07496</v>
      </c>
      <c r="J1412" s="35">
        <v>11378</v>
      </c>
      <c r="K1412" s="34">
        <v>365</v>
      </c>
      <c r="L1412" s="34">
        <v>730</v>
      </c>
      <c r="M1412" s="34">
        <v>1095</v>
      </c>
      <c r="N1412" s="34">
        <v>1460</v>
      </c>
      <c r="O1412" s="34">
        <v>1825</v>
      </c>
      <c r="P1412" s="34">
        <v>2190</v>
      </c>
      <c r="Q1412" s="48">
        <v>2.3290384453705478E-4</v>
      </c>
      <c r="R1412" s="14">
        <v>10450.729275159645</v>
      </c>
      <c r="S1412" s="14">
        <v>9599.0281580839201</v>
      </c>
      <c r="T1412" s="14">
        <v>8816.7379666698362</v>
      </c>
      <c r="U1412" s="14">
        <v>8098.2019317707845</v>
      </c>
      <c r="V1412" s="14">
        <v>7438.2242928907826</v>
      </c>
      <c r="W1412" s="12">
        <v>6832.032727449232</v>
      </c>
      <c r="X1412" s="88">
        <f t="shared" ref="X1412:X1475" si="157">E1412*0.001474544</f>
        <v>16.777361631999998</v>
      </c>
      <c r="Y1412" s="88">
        <f t="shared" si="155"/>
        <v>15.410060148311004</v>
      </c>
      <c r="Z1412" s="88">
        <f t="shared" si="156"/>
        <v>14.154189376333695</v>
      </c>
      <c r="AA1412" s="88">
        <f t="shared" si="151"/>
        <v>13.000668068325206</v>
      </c>
      <c r="AB1412" s="88">
        <f t="shared" si="152"/>
        <v>11.941155069281018</v>
      </c>
      <c r="AC1412" s="88">
        <f t="shared" si="153"/>
        <v>10.967989001736346</v>
      </c>
      <c r="AD1412" s="88">
        <f t="shared" si="154"/>
        <v>10.0741328660639</v>
      </c>
    </row>
    <row r="1413" spans="1:30" x14ac:dyDescent="0.25">
      <c r="A1413" s="30" t="s">
        <v>690</v>
      </c>
      <c r="B1413" s="47">
        <v>39618</v>
      </c>
      <c r="C1413" s="35">
        <v>4301333753</v>
      </c>
      <c r="D1413" s="34">
        <v>338</v>
      </c>
      <c r="E1413" s="32">
        <v>11389</v>
      </c>
      <c r="F1413" s="34" t="s">
        <v>18</v>
      </c>
      <c r="G1413" s="34" t="s">
        <v>32</v>
      </c>
      <c r="H1413" s="34">
        <v>40.069180000000003</v>
      </c>
      <c r="I1413" s="2">
        <v>-110.14548000000001</v>
      </c>
      <c r="J1413" s="35">
        <v>11389</v>
      </c>
      <c r="K1413" s="34">
        <v>365</v>
      </c>
      <c r="L1413" s="34">
        <v>730</v>
      </c>
      <c r="M1413" s="34">
        <v>1095</v>
      </c>
      <c r="N1413" s="34">
        <v>1460</v>
      </c>
      <c r="O1413" s="34">
        <v>1825</v>
      </c>
      <c r="P1413" s="34">
        <v>2190</v>
      </c>
      <c r="Q1413" s="48">
        <v>2.3290384453705478E-4</v>
      </c>
      <c r="R1413" s="14">
        <v>10460.832810229671</v>
      </c>
      <c r="S1413" s="14">
        <v>9608.3082872576706</v>
      </c>
      <c r="T1413" s="14">
        <v>8825.2617949026862</v>
      </c>
      <c r="U1413" s="14">
        <v>8106.0310951781912</v>
      </c>
      <c r="V1413" s="14">
        <v>7445.4154044413008</v>
      </c>
      <c r="W1413" s="12">
        <v>6838.6377863349708</v>
      </c>
      <c r="X1413" s="88">
        <f t="shared" si="157"/>
        <v>16.793581616000001</v>
      </c>
      <c r="Y1413" s="88">
        <f t="shared" si="155"/>
        <v>15.424958255327299</v>
      </c>
      <c r="Z1413" s="88">
        <f t="shared" si="156"/>
        <v>14.167873335126075</v>
      </c>
      <c r="AA1413" s="88">
        <f t="shared" ref="AA1413:AA1476" si="158">T1413*0.001474544</f>
        <v>13.013236828102986</v>
      </c>
      <c r="AB1413" s="88">
        <f t="shared" ref="AB1413:AB1476" si="159">U1413*0.001474544</f>
        <v>11.95269951520843</v>
      </c>
      <c r="AC1413" s="88">
        <f t="shared" ref="AC1413:AC1476" si="160">V1413*0.001474544</f>
        <v>10.978592612126493</v>
      </c>
      <c r="AD1413" s="88">
        <f t="shared" ref="AD1413:AD1476" si="161">W1413*0.001474544</f>
        <v>10.083872316013514</v>
      </c>
    </row>
    <row r="1414" spans="1:30" x14ac:dyDescent="0.25">
      <c r="A1414" s="30" t="s">
        <v>791</v>
      </c>
      <c r="B1414" s="47">
        <v>39968</v>
      </c>
      <c r="C1414" s="35">
        <v>4301333981</v>
      </c>
      <c r="D1414" s="34">
        <v>354</v>
      </c>
      <c r="E1414" s="32">
        <v>11392</v>
      </c>
      <c r="F1414" s="34" t="s">
        <v>18</v>
      </c>
      <c r="G1414" s="34" t="s">
        <v>32</v>
      </c>
      <c r="H1414" s="34">
        <v>40.050649999999898</v>
      </c>
      <c r="I1414" s="2">
        <v>-110.13155</v>
      </c>
      <c r="J1414" s="35">
        <v>11392</v>
      </c>
      <c r="K1414" s="34">
        <v>365</v>
      </c>
      <c r="L1414" s="34">
        <v>730</v>
      </c>
      <c r="M1414" s="34">
        <v>1095</v>
      </c>
      <c r="N1414" s="34">
        <v>1460</v>
      </c>
      <c r="O1414" s="34">
        <v>1825</v>
      </c>
      <c r="P1414" s="34">
        <v>2190</v>
      </c>
      <c r="Q1414" s="48">
        <v>2.3290384453705478E-4</v>
      </c>
      <c r="R1414" s="14">
        <v>10463.588319794224</v>
      </c>
      <c r="S1414" s="14">
        <v>9610.8392315777837</v>
      </c>
      <c r="T1414" s="14">
        <v>8827.5864753298265</v>
      </c>
      <c r="U1414" s="14">
        <v>8108.1663215620301</v>
      </c>
      <c r="V1414" s="14">
        <v>7447.3766166823516</v>
      </c>
      <c r="W1414" s="12">
        <v>6840.4391660310821</v>
      </c>
      <c r="X1414" s="88">
        <f t="shared" si="157"/>
        <v>16.798005247999999</v>
      </c>
      <c r="Y1414" s="88">
        <f t="shared" si="155"/>
        <v>15.429021375422654</v>
      </c>
      <c r="Z1414" s="88">
        <f t="shared" si="156"/>
        <v>14.171605323887631</v>
      </c>
      <c r="AA1414" s="88">
        <f t="shared" si="158"/>
        <v>13.016664671678743</v>
      </c>
      <c r="AB1414" s="88">
        <f t="shared" si="159"/>
        <v>11.955848000461362</v>
      </c>
      <c r="AC1414" s="88">
        <f t="shared" si="160"/>
        <v>10.981484505869261</v>
      </c>
      <c r="AD1414" s="88">
        <f t="shared" si="161"/>
        <v>10.086528529636135</v>
      </c>
    </row>
    <row r="1415" spans="1:30" x14ac:dyDescent="0.25">
      <c r="A1415" s="30" t="s">
        <v>926</v>
      </c>
      <c r="B1415" s="47">
        <v>40283</v>
      </c>
      <c r="C1415" s="35">
        <v>4301350116</v>
      </c>
      <c r="D1415" s="34">
        <v>347</v>
      </c>
      <c r="E1415" s="32">
        <v>11436</v>
      </c>
      <c r="F1415" s="34" t="s">
        <v>18</v>
      </c>
      <c r="G1415" s="34" t="s">
        <v>32</v>
      </c>
      <c r="H1415" s="34">
        <v>40.0580199999999</v>
      </c>
      <c r="I1415" s="2">
        <v>-110.089</v>
      </c>
      <c r="J1415" s="35">
        <v>11436</v>
      </c>
      <c r="K1415" s="34">
        <v>365</v>
      </c>
      <c r="L1415" s="34">
        <v>730</v>
      </c>
      <c r="M1415" s="34">
        <v>1095</v>
      </c>
      <c r="N1415" s="34">
        <v>1460</v>
      </c>
      <c r="O1415" s="34">
        <v>1825</v>
      </c>
      <c r="P1415" s="34">
        <v>2190</v>
      </c>
      <c r="Q1415" s="48">
        <v>2.3290384453705478E-4</v>
      </c>
      <c r="R1415" s="14">
        <v>10504.002460074327</v>
      </c>
      <c r="S1415" s="14">
        <v>9647.9597482727822</v>
      </c>
      <c r="T1415" s="14">
        <v>8861.6817882612268</v>
      </c>
      <c r="U1415" s="14">
        <v>8139.4829751916586</v>
      </c>
      <c r="V1415" s="14">
        <v>7476.1410628844251</v>
      </c>
      <c r="W1415" s="12">
        <v>6866.8594015740391</v>
      </c>
      <c r="X1415" s="88">
        <f t="shared" si="157"/>
        <v>16.862885184</v>
      </c>
      <c r="Y1415" s="88">
        <f t="shared" si="155"/>
        <v>15.488613803487839</v>
      </c>
      <c r="Z1415" s="88">
        <f t="shared" si="156"/>
        <v>14.22634115905714</v>
      </c>
      <c r="AA1415" s="88">
        <f t="shared" si="158"/>
        <v>13.066939710789862</v>
      </c>
      <c r="AB1415" s="88">
        <f t="shared" si="159"/>
        <v>12.002025784171009</v>
      </c>
      <c r="AC1415" s="88">
        <f t="shared" si="160"/>
        <v>11.023898947429851</v>
      </c>
      <c r="AD1415" s="88">
        <f t="shared" si="161"/>
        <v>10.12548632943459</v>
      </c>
    </row>
    <row r="1416" spans="1:30" x14ac:dyDescent="0.25">
      <c r="A1416" s="30" t="s">
        <v>1351</v>
      </c>
      <c r="B1416" s="47">
        <v>40797</v>
      </c>
      <c r="C1416" s="35">
        <v>4304751490</v>
      </c>
      <c r="D1416" s="34">
        <v>354</v>
      </c>
      <c r="E1416" s="32">
        <v>11443</v>
      </c>
      <c r="F1416" s="34" t="s">
        <v>18</v>
      </c>
      <c r="G1416" s="34" t="s">
        <v>19</v>
      </c>
      <c r="H1416" s="34">
        <v>40.136980000000001</v>
      </c>
      <c r="I1416" s="2">
        <v>-109.81438</v>
      </c>
      <c r="J1416" s="35">
        <v>11443</v>
      </c>
      <c r="K1416" s="34">
        <v>365</v>
      </c>
      <c r="L1416" s="34">
        <v>730</v>
      </c>
      <c r="M1416" s="34">
        <v>1095</v>
      </c>
      <c r="N1416" s="34">
        <v>1460</v>
      </c>
      <c r="O1416" s="34">
        <v>1825</v>
      </c>
      <c r="P1416" s="34">
        <v>2190</v>
      </c>
      <c r="Q1416" s="48">
        <v>2.3290384453705478E-4</v>
      </c>
      <c r="R1416" s="14">
        <v>10510.431982391618</v>
      </c>
      <c r="S1416" s="14">
        <v>9653.8652850197141</v>
      </c>
      <c r="T1416" s="14">
        <v>8867.1060425912237</v>
      </c>
      <c r="U1416" s="14">
        <v>8144.465170087281</v>
      </c>
      <c r="V1416" s="14">
        <v>7480.7172247802091</v>
      </c>
      <c r="W1416" s="12">
        <v>6871.0626208649637</v>
      </c>
      <c r="X1416" s="88">
        <f t="shared" si="157"/>
        <v>16.873206992</v>
      </c>
      <c r="Y1416" s="88">
        <f t="shared" si="155"/>
        <v>15.498094417043665</v>
      </c>
      <c r="Z1416" s="88">
        <f t="shared" si="156"/>
        <v>14.235049132834108</v>
      </c>
      <c r="AA1416" s="88">
        <f t="shared" si="158"/>
        <v>13.074938012466633</v>
      </c>
      <c r="AB1416" s="88">
        <f t="shared" si="159"/>
        <v>12.00937224976118</v>
      </c>
      <c r="AC1416" s="88">
        <f t="shared" si="160"/>
        <v>11.030646699496309</v>
      </c>
      <c r="AD1416" s="88">
        <f t="shared" si="161"/>
        <v>10.131684161220706</v>
      </c>
    </row>
    <row r="1417" spans="1:30" x14ac:dyDescent="0.25">
      <c r="A1417" s="30" t="s">
        <v>1483</v>
      </c>
      <c r="B1417" s="47">
        <v>40964</v>
      </c>
      <c r="C1417" s="35">
        <v>4304751728</v>
      </c>
      <c r="D1417" s="34">
        <v>334</v>
      </c>
      <c r="E1417" s="32">
        <v>11479</v>
      </c>
      <c r="F1417" s="34" t="s">
        <v>18</v>
      </c>
      <c r="G1417" s="34" t="s">
        <v>19</v>
      </c>
      <c r="H1417" s="34">
        <v>40.151490000000003</v>
      </c>
      <c r="I1417" s="2">
        <v>-109.80979000000001</v>
      </c>
      <c r="J1417" s="35">
        <v>11479</v>
      </c>
      <c r="K1417" s="34">
        <v>365</v>
      </c>
      <c r="L1417" s="34">
        <v>730</v>
      </c>
      <c r="M1417" s="34">
        <v>1095</v>
      </c>
      <c r="N1417" s="34">
        <v>1460</v>
      </c>
      <c r="O1417" s="34">
        <v>1825</v>
      </c>
      <c r="P1417" s="34">
        <v>2190</v>
      </c>
      <c r="Q1417" s="48">
        <v>2.3290384453705478E-4</v>
      </c>
      <c r="R1417" s="14">
        <v>10543.498097166248</v>
      </c>
      <c r="S1417" s="14">
        <v>9684.236616861077</v>
      </c>
      <c r="T1417" s="14">
        <v>8895.0022077169142</v>
      </c>
      <c r="U1417" s="14">
        <v>8170.0878866933408</v>
      </c>
      <c r="V1417" s="14">
        <v>7504.2517716728153</v>
      </c>
      <c r="W1417" s="12">
        <v>6892.6791772182924</v>
      </c>
      <c r="X1417" s="88">
        <f t="shared" si="157"/>
        <v>16.926290576</v>
      </c>
      <c r="Y1417" s="88">
        <f t="shared" ref="Y1417:Y1480" si="162">R1417*0.001474544</f>
        <v>15.546851858187907</v>
      </c>
      <c r="Z1417" s="88">
        <f t="shared" ref="Z1417:Z1480" si="163">S1417*0.001474544</f>
        <v>14.279832997972798</v>
      </c>
      <c r="AA1417" s="88">
        <f t="shared" si="158"/>
        <v>13.116072135375729</v>
      </c>
      <c r="AB1417" s="88">
        <f t="shared" si="159"/>
        <v>12.047154072796346</v>
      </c>
      <c r="AC1417" s="88">
        <f t="shared" si="160"/>
        <v>11.065349424409519</v>
      </c>
      <c r="AD1417" s="88">
        <f t="shared" si="161"/>
        <v>10.163558724692169</v>
      </c>
    </row>
    <row r="1418" spans="1:30" x14ac:dyDescent="0.25">
      <c r="A1418" s="30" t="s">
        <v>1276</v>
      </c>
      <c r="B1418" s="47">
        <v>40682</v>
      </c>
      <c r="C1418" s="35">
        <v>4301350573</v>
      </c>
      <c r="D1418" s="34">
        <v>211</v>
      </c>
      <c r="E1418" s="32">
        <v>11491</v>
      </c>
      <c r="F1418" s="34" t="s">
        <v>18</v>
      </c>
      <c r="G1418" s="34" t="s">
        <v>32</v>
      </c>
      <c r="H1418" s="34">
        <v>40.17015</v>
      </c>
      <c r="I1418" s="2">
        <v>-110.59957</v>
      </c>
      <c r="J1418" s="35">
        <v>11491</v>
      </c>
      <c r="K1418" s="34">
        <v>365</v>
      </c>
      <c r="L1418" s="34">
        <v>730</v>
      </c>
      <c r="M1418" s="34">
        <v>1095</v>
      </c>
      <c r="N1418" s="34">
        <v>1460</v>
      </c>
      <c r="O1418" s="34">
        <v>1825</v>
      </c>
      <c r="P1418" s="34">
        <v>2190</v>
      </c>
      <c r="Q1418" s="48">
        <v>2.3290384453705478E-4</v>
      </c>
      <c r="R1418" s="14">
        <v>10554.520135424458</v>
      </c>
      <c r="S1418" s="14">
        <v>9694.3603941415295</v>
      </c>
      <c r="T1418" s="14">
        <v>8904.3009294254771</v>
      </c>
      <c r="U1418" s="14">
        <v>8178.6287922286938</v>
      </c>
      <c r="V1418" s="14">
        <v>7512.0966206370167</v>
      </c>
      <c r="W1418" s="12">
        <v>6899.8846960027349</v>
      </c>
      <c r="X1418" s="88">
        <f t="shared" si="157"/>
        <v>16.943985103999999</v>
      </c>
      <c r="Y1418" s="88">
        <f t="shared" si="162"/>
        <v>15.563104338569321</v>
      </c>
      <c r="Z1418" s="88">
        <f t="shared" si="163"/>
        <v>14.294760953019027</v>
      </c>
      <c r="AA1418" s="88">
        <f t="shared" si="158"/>
        <v>13.129783509678759</v>
      </c>
      <c r="AB1418" s="88">
        <f t="shared" si="159"/>
        <v>12.059748013808067</v>
      </c>
      <c r="AC1418" s="88">
        <f t="shared" si="160"/>
        <v>11.07691699938059</v>
      </c>
      <c r="AD1418" s="88">
        <f t="shared" si="161"/>
        <v>10.174183579182657</v>
      </c>
    </row>
    <row r="1419" spans="1:30" x14ac:dyDescent="0.25">
      <c r="A1419" s="30" t="s">
        <v>1253</v>
      </c>
      <c r="B1419" s="47">
        <v>40649</v>
      </c>
      <c r="C1419" s="35">
        <v>4301350441</v>
      </c>
      <c r="D1419" s="34">
        <v>345</v>
      </c>
      <c r="E1419" s="32">
        <v>11514</v>
      </c>
      <c r="F1419" s="34" t="s">
        <v>18</v>
      </c>
      <c r="G1419" s="34" t="s">
        <v>32</v>
      </c>
      <c r="H1419" s="34">
        <v>40.035359999999898</v>
      </c>
      <c r="I1419" s="2">
        <v>-110.12711</v>
      </c>
      <c r="J1419" s="35">
        <v>11514</v>
      </c>
      <c r="K1419" s="34">
        <v>365</v>
      </c>
      <c r="L1419" s="34">
        <v>730</v>
      </c>
      <c r="M1419" s="34">
        <v>1095</v>
      </c>
      <c r="N1419" s="34">
        <v>1460</v>
      </c>
      <c r="O1419" s="34">
        <v>1825</v>
      </c>
      <c r="P1419" s="34">
        <v>2190</v>
      </c>
      <c r="Q1419" s="48">
        <v>2.3290384453705478E-4</v>
      </c>
      <c r="R1419" s="14">
        <v>10575.645708752694</v>
      </c>
      <c r="S1419" s="14">
        <v>9713.7643005957343</v>
      </c>
      <c r="T1419" s="14">
        <v>8922.1234793668918</v>
      </c>
      <c r="U1419" s="14">
        <v>8194.9988611714543</v>
      </c>
      <c r="V1419" s="14">
        <v>7527.1325811517372</v>
      </c>
      <c r="W1419" s="12">
        <v>6913.6952736729172</v>
      </c>
      <c r="X1419" s="88">
        <f t="shared" si="157"/>
        <v>16.977899615999998</v>
      </c>
      <c r="Y1419" s="88">
        <f t="shared" si="162"/>
        <v>15.594254925967032</v>
      </c>
      <c r="Z1419" s="88">
        <f t="shared" si="163"/>
        <v>14.323372866857635</v>
      </c>
      <c r="AA1419" s="88">
        <f t="shared" si="158"/>
        <v>13.156063643759573</v>
      </c>
      <c r="AB1419" s="88">
        <f t="shared" si="159"/>
        <v>12.0838864007472</v>
      </c>
      <c r="AC1419" s="88">
        <f t="shared" si="160"/>
        <v>11.099088184741806</v>
      </c>
      <c r="AD1419" s="88">
        <f t="shared" si="161"/>
        <v>10.194547883622757</v>
      </c>
    </row>
    <row r="1420" spans="1:30" x14ac:dyDescent="0.25">
      <c r="A1420" s="30" t="s">
        <v>306</v>
      </c>
      <c r="B1420" s="47">
        <v>36119</v>
      </c>
      <c r="C1420" s="35">
        <v>4304732849</v>
      </c>
      <c r="D1420" s="34">
        <v>366</v>
      </c>
      <c r="E1420" s="32">
        <v>11544</v>
      </c>
      <c r="F1420" s="34" t="s">
        <v>18</v>
      </c>
      <c r="G1420" s="34" t="s">
        <v>19</v>
      </c>
      <c r="H1420" s="34">
        <v>40.358469999999897</v>
      </c>
      <c r="I1420" s="2">
        <v>-109.80248</v>
      </c>
      <c r="J1420" s="35">
        <v>11544</v>
      </c>
      <c r="K1420" s="34">
        <v>365</v>
      </c>
      <c r="L1420" s="34">
        <v>730</v>
      </c>
      <c r="M1420" s="34">
        <v>1095</v>
      </c>
      <c r="N1420" s="34">
        <v>1460</v>
      </c>
      <c r="O1420" s="34">
        <v>1825</v>
      </c>
      <c r="P1420" s="34">
        <v>2190</v>
      </c>
      <c r="Q1420" s="48">
        <v>2.3290384453705478E-4</v>
      </c>
      <c r="R1420" s="14">
        <v>10603.20080439822</v>
      </c>
      <c r="S1420" s="14">
        <v>9739.0737437968692</v>
      </c>
      <c r="T1420" s="14">
        <v>8945.3702836383018</v>
      </c>
      <c r="U1420" s="14">
        <v>8216.3511250098381</v>
      </c>
      <c r="V1420" s="14">
        <v>7546.7447035622426</v>
      </c>
      <c r="W1420" s="12">
        <v>6931.709070634025</v>
      </c>
      <c r="X1420" s="88">
        <f t="shared" si="157"/>
        <v>17.022135935999998</v>
      </c>
      <c r="Y1420" s="88">
        <f t="shared" si="162"/>
        <v>15.63488612692057</v>
      </c>
      <c r="Z1420" s="88">
        <f t="shared" si="163"/>
        <v>14.360692754473209</v>
      </c>
      <c r="AA1420" s="88">
        <f t="shared" si="158"/>
        <v>13.190342079517155</v>
      </c>
      <c r="AB1420" s="88">
        <f t="shared" si="159"/>
        <v>12.115371253276507</v>
      </c>
      <c r="AC1420" s="88">
        <f t="shared" si="160"/>
        <v>11.128007122169484</v>
      </c>
      <c r="AD1420" s="88">
        <f t="shared" si="161"/>
        <v>10.221110019848977</v>
      </c>
    </row>
    <row r="1421" spans="1:30" x14ac:dyDescent="0.25">
      <c r="A1421" s="30" t="s">
        <v>718</v>
      </c>
      <c r="B1421" s="47">
        <v>39724</v>
      </c>
      <c r="C1421" s="35">
        <v>4304739961</v>
      </c>
      <c r="D1421" s="34">
        <v>366</v>
      </c>
      <c r="E1421" s="32">
        <v>11544</v>
      </c>
      <c r="F1421" s="34" t="s">
        <v>18</v>
      </c>
      <c r="G1421" s="34" t="s">
        <v>19</v>
      </c>
      <c r="H1421" s="34">
        <v>40.41534</v>
      </c>
      <c r="I1421" s="2">
        <v>-109.96727</v>
      </c>
      <c r="J1421" s="35">
        <v>11544</v>
      </c>
      <c r="K1421" s="34">
        <v>365</v>
      </c>
      <c r="L1421" s="34">
        <v>730</v>
      </c>
      <c r="M1421" s="34">
        <v>1095</v>
      </c>
      <c r="N1421" s="34">
        <v>1460</v>
      </c>
      <c r="O1421" s="34">
        <v>1825</v>
      </c>
      <c r="P1421" s="34">
        <v>2190</v>
      </c>
      <c r="Q1421" s="48">
        <v>2.3290384453705478E-4</v>
      </c>
      <c r="R1421" s="14">
        <v>10603.20080439822</v>
      </c>
      <c r="S1421" s="14">
        <v>9739.0737437968692</v>
      </c>
      <c r="T1421" s="14">
        <v>8945.3702836383018</v>
      </c>
      <c r="U1421" s="14">
        <v>8216.3511250098381</v>
      </c>
      <c r="V1421" s="14">
        <v>7546.7447035622426</v>
      </c>
      <c r="W1421" s="12">
        <v>6931.709070634025</v>
      </c>
      <c r="X1421" s="88">
        <f t="shared" si="157"/>
        <v>17.022135935999998</v>
      </c>
      <c r="Y1421" s="88">
        <f t="shared" si="162"/>
        <v>15.63488612692057</v>
      </c>
      <c r="Z1421" s="88">
        <f t="shared" si="163"/>
        <v>14.360692754473209</v>
      </c>
      <c r="AA1421" s="88">
        <f t="shared" si="158"/>
        <v>13.190342079517155</v>
      </c>
      <c r="AB1421" s="88">
        <f t="shared" si="159"/>
        <v>12.115371253276507</v>
      </c>
      <c r="AC1421" s="88">
        <f t="shared" si="160"/>
        <v>11.128007122169484</v>
      </c>
      <c r="AD1421" s="88">
        <f t="shared" si="161"/>
        <v>10.221110019848977</v>
      </c>
    </row>
    <row r="1422" spans="1:30" x14ac:dyDescent="0.25">
      <c r="A1422" s="30" t="s">
        <v>1350</v>
      </c>
      <c r="B1422" s="47">
        <v>40795</v>
      </c>
      <c r="C1422" s="35">
        <v>4301350648</v>
      </c>
      <c r="D1422" s="34">
        <v>363</v>
      </c>
      <c r="E1422" s="32">
        <v>11546</v>
      </c>
      <c r="F1422" s="34" t="s">
        <v>18</v>
      </c>
      <c r="G1422" s="34" t="s">
        <v>32</v>
      </c>
      <c r="H1422" s="34">
        <v>40.068710000000003</v>
      </c>
      <c r="I1422" s="2">
        <v>-110.13578</v>
      </c>
      <c r="J1422" s="35">
        <v>11546</v>
      </c>
      <c r="K1422" s="34">
        <v>365</v>
      </c>
      <c r="L1422" s="34">
        <v>730</v>
      </c>
      <c r="M1422" s="34">
        <v>1095</v>
      </c>
      <c r="N1422" s="34">
        <v>1460</v>
      </c>
      <c r="O1422" s="34">
        <v>1825</v>
      </c>
      <c r="P1422" s="34">
        <v>2190</v>
      </c>
      <c r="Q1422" s="48">
        <v>2.3290384453705478E-4</v>
      </c>
      <c r="R1422" s="14">
        <v>10605.037810774587</v>
      </c>
      <c r="S1422" s="14">
        <v>9740.7610400102785</v>
      </c>
      <c r="T1422" s="14">
        <v>8946.9200705897274</v>
      </c>
      <c r="U1422" s="14">
        <v>8217.7746092657308</v>
      </c>
      <c r="V1422" s="14">
        <v>7548.0521783896093</v>
      </c>
      <c r="W1422" s="12">
        <v>6932.9099904314317</v>
      </c>
      <c r="X1422" s="88">
        <f t="shared" si="157"/>
        <v>17.025085023999999</v>
      </c>
      <c r="Y1422" s="88">
        <f t="shared" si="162"/>
        <v>15.637594873650803</v>
      </c>
      <c r="Z1422" s="88">
        <f t="shared" si="163"/>
        <v>14.363180746980916</v>
      </c>
      <c r="AA1422" s="88">
        <f t="shared" si="158"/>
        <v>13.192627308567658</v>
      </c>
      <c r="AB1422" s="88">
        <f t="shared" si="159"/>
        <v>12.117470243445128</v>
      </c>
      <c r="AC1422" s="88">
        <f t="shared" si="160"/>
        <v>11.129935051331328</v>
      </c>
      <c r="AD1422" s="88">
        <f t="shared" si="161"/>
        <v>10.222880828930725</v>
      </c>
    </row>
    <row r="1423" spans="1:30" x14ac:dyDescent="0.25">
      <c r="A1423" s="30" t="s">
        <v>1193</v>
      </c>
      <c r="B1423" s="47">
        <v>40588</v>
      </c>
      <c r="C1423" s="35">
        <v>4301350372</v>
      </c>
      <c r="D1423" s="34">
        <v>366</v>
      </c>
      <c r="E1423" s="32">
        <v>11701</v>
      </c>
      <c r="F1423" s="34" t="s">
        <v>18</v>
      </c>
      <c r="G1423" s="34" t="s">
        <v>32</v>
      </c>
      <c r="H1423" s="34">
        <v>40.215350000000001</v>
      </c>
      <c r="I1423" s="2">
        <v>-110.50479</v>
      </c>
      <c r="J1423" s="35">
        <v>11701</v>
      </c>
      <c r="K1423" s="34">
        <v>365</v>
      </c>
      <c r="L1423" s="34">
        <v>730</v>
      </c>
      <c r="M1423" s="34">
        <v>1095</v>
      </c>
      <c r="N1423" s="34">
        <v>1460</v>
      </c>
      <c r="O1423" s="34">
        <v>1825</v>
      </c>
      <c r="P1423" s="34">
        <v>2190</v>
      </c>
      <c r="Q1423" s="48">
        <v>2.3290384453705478E-4</v>
      </c>
      <c r="R1423" s="14">
        <v>10747.405804943137</v>
      </c>
      <c r="S1423" s="14">
        <v>9871.5264965494771</v>
      </c>
      <c r="T1423" s="14">
        <v>9067.0285593253429</v>
      </c>
      <c r="U1423" s="14">
        <v>8328.0946390973768</v>
      </c>
      <c r="V1423" s="14">
        <v>7649.3814775105502</v>
      </c>
      <c r="W1423" s="12">
        <v>7025.981274730485</v>
      </c>
      <c r="X1423" s="88">
        <f t="shared" si="157"/>
        <v>17.253639344</v>
      </c>
      <c r="Y1423" s="88">
        <f t="shared" si="162"/>
        <v>15.847522745244072</v>
      </c>
      <c r="Z1423" s="88">
        <f t="shared" si="163"/>
        <v>14.556000166328051</v>
      </c>
      <c r="AA1423" s="88">
        <f t="shared" si="158"/>
        <v>13.369732559981827</v>
      </c>
      <c r="AB1423" s="88">
        <f t="shared" si="159"/>
        <v>12.280141981513202</v>
      </c>
      <c r="AC1423" s="88">
        <f t="shared" si="160"/>
        <v>11.279349561374316</v>
      </c>
      <c r="AD1423" s="88">
        <f t="shared" si="161"/>
        <v>10.360118532766188</v>
      </c>
    </row>
    <row r="1424" spans="1:30" x14ac:dyDescent="0.25">
      <c r="A1424" s="30" t="s">
        <v>1582</v>
      </c>
      <c r="B1424" s="47">
        <v>41120</v>
      </c>
      <c r="C1424" s="35">
        <v>4301351065</v>
      </c>
      <c r="D1424" s="34">
        <v>148</v>
      </c>
      <c r="E1424" s="32">
        <v>11701</v>
      </c>
      <c r="F1424" s="34" t="s">
        <v>18</v>
      </c>
      <c r="G1424" s="34" t="s">
        <v>32</v>
      </c>
      <c r="H1424" s="34">
        <v>40.079140000000002</v>
      </c>
      <c r="I1424" s="2">
        <v>-110.178389999999</v>
      </c>
      <c r="J1424" s="35">
        <v>11701</v>
      </c>
      <c r="K1424" s="34">
        <v>365</v>
      </c>
      <c r="L1424" s="34">
        <v>730</v>
      </c>
      <c r="M1424" s="34">
        <v>1095</v>
      </c>
      <c r="N1424" s="34">
        <v>1460</v>
      </c>
      <c r="O1424" s="34">
        <v>1825</v>
      </c>
      <c r="P1424" s="34">
        <v>2190</v>
      </c>
      <c r="Q1424" s="48">
        <v>2.3290384453705478E-4</v>
      </c>
      <c r="R1424" s="14">
        <v>10747.405804943137</v>
      </c>
      <c r="S1424" s="14">
        <v>9871.5264965494771</v>
      </c>
      <c r="T1424" s="14">
        <v>9067.0285593253429</v>
      </c>
      <c r="U1424" s="14">
        <v>8328.0946390973768</v>
      </c>
      <c r="V1424" s="14">
        <v>7649.3814775105502</v>
      </c>
      <c r="W1424" s="12">
        <v>7025.981274730485</v>
      </c>
      <c r="X1424" s="88">
        <f t="shared" si="157"/>
        <v>17.253639344</v>
      </c>
      <c r="Y1424" s="88">
        <f t="shared" si="162"/>
        <v>15.847522745244072</v>
      </c>
      <c r="Z1424" s="88">
        <f t="shared" si="163"/>
        <v>14.556000166328051</v>
      </c>
      <c r="AA1424" s="88">
        <f t="shared" si="158"/>
        <v>13.369732559981827</v>
      </c>
      <c r="AB1424" s="88">
        <f t="shared" si="159"/>
        <v>12.280141981513202</v>
      </c>
      <c r="AC1424" s="88">
        <f t="shared" si="160"/>
        <v>11.279349561374316</v>
      </c>
      <c r="AD1424" s="88">
        <f t="shared" si="161"/>
        <v>10.360118532766188</v>
      </c>
    </row>
    <row r="1425" spans="1:30" x14ac:dyDescent="0.25">
      <c r="A1425" s="30" t="s">
        <v>746</v>
      </c>
      <c r="B1425" s="47">
        <v>39805</v>
      </c>
      <c r="C1425" s="35">
        <v>4301334012</v>
      </c>
      <c r="D1425" s="34">
        <v>360</v>
      </c>
      <c r="E1425" s="32">
        <v>11703</v>
      </c>
      <c r="F1425" s="34" t="s">
        <v>18</v>
      </c>
      <c r="G1425" s="34" t="s">
        <v>32</v>
      </c>
      <c r="H1425" s="34">
        <v>40.032820000000001</v>
      </c>
      <c r="I1425" s="2">
        <v>-110.08396</v>
      </c>
      <c r="J1425" s="35">
        <v>11703</v>
      </c>
      <c r="K1425" s="34">
        <v>365</v>
      </c>
      <c r="L1425" s="34">
        <v>730</v>
      </c>
      <c r="M1425" s="34">
        <v>1095</v>
      </c>
      <c r="N1425" s="34">
        <v>1460</v>
      </c>
      <c r="O1425" s="34">
        <v>1825</v>
      </c>
      <c r="P1425" s="34">
        <v>2190</v>
      </c>
      <c r="Q1425" s="48">
        <v>2.3290384453705478E-4</v>
      </c>
      <c r="R1425" s="14">
        <v>10749.242811319506</v>
      </c>
      <c r="S1425" s="14">
        <v>9873.2137927628864</v>
      </c>
      <c r="T1425" s="14">
        <v>9068.5783462767704</v>
      </c>
      <c r="U1425" s="14">
        <v>8329.5181233532676</v>
      </c>
      <c r="V1425" s="14">
        <v>7650.6889523379177</v>
      </c>
      <c r="W1425" s="12">
        <v>7027.1821945278925</v>
      </c>
      <c r="X1425" s="88">
        <f t="shared" si="157"/>
        <v>17.256588432000001</v>
      </c>
      <c r="Y1425" s="88">
        <f t="shared" si="162"/>
        <v>15.850231491974309</v>
      </c>
      <c r="Z1425" s="88">
        <f t="shared" si="163"/>
        <v>14.558488158835758</v>
      </c>
      <c r="AA1425" s="88">
        <f t="shared" si="158"/>
        <v>13.372017789032334</v>
      </c>
      <c r="AB1425" s="88">
        <f t="shared" si="159"/>
        <v>12.282240971681819</v>
      </c>
      <c r="AC1425" s="88">
        <f t="shared" si="160"/>
        <v>11.281277490536162</v>
      </c>
      <c r="AD1425" s="88">
        <f t="shared" si="161"/>
        <v>10.361889341847936</v>
      </c>
    </row>
    <row r="1426" spans="1:30" x14ac:dyDescent="0.25">
      <c r="A1426" s="30" t="s">
        <v>1592</v>
      </c>
      <c r="B1426" s="47">
        <v>41130</v>
      </c>
      <c r="C1426" s="35">
        <v>4301351108</v>
      </c>
      <c r="D1426" s="34">
        <v>141</v>
      </c>
      <c r="E1426" s="32">
        <v>11714</v>
      </c>
      <c r="F1426" s="34" t="s">
        <v>18</v>
      </c>
      <c r="G1426" s="34" t="s">
        <v>32</v>
      </c>
      <c r="H1426" s="34">
        <v>40.061590000000002</v>
      </c>
      <c r="I1426" s="2">
        <v>-110.146289999999</v>
      </c>
      <c r="J1426" s="35">
        <v>11714</v>
      </c>
      <c r="K1426" s="34">
        <v>365</v>
      </c>
      <c r="L1426" s="34">
        <v>730</v>
      </c>
      <c r="M1426" s="34">
        <v>1095</v>
      </c>
      <c r="N1426" s="34">
        <v>1460</v>
      </c>
      <c r="O1426" s="34">
        <v>1825</v>
      </c>
      <c r="P1426" s="34">
        <v>2190</v>
      </c>
      <c r="Q1426" s="48">
        <v>2.3290384453705478E-4</v>
      </c>
      <c r="R1426" s="14">
        <v>10759.346346389531</v>
      </c>
      <c r="S1426" s="14">
        <v>9882.493921936637</v>
      </c>
      <c r="T1426" s="14">
        <v>9077.1021745096205</v>
      </c>
      <c r="U1426" s="14">
        <v>8337.3472867606761</v>
      </c>
      <c r="V1426" s="14">
        <v>7657.8800638884359</v>
      </c>
      <c r="W1426" s="12">
        <v>7033.7872534136313</v>
      </c>
      <c r="X1426" s="88">
        <f t="shared" si="157"/>
        <v>17.272808416</v>
      </c>
      <c r="Y1426" s="88">
        <f t="shared" si="162"/>
        <v>15.865129598990604</v>
      </c>
      <c r="Z1426" s="88">
        <f t="shared" si="163"/>
        <v>14.572172117628137</v>
      </c>
      <c r="AA1426" s="88">
        <f t="shared" si="158"/>
        <v>13.384586548810113</v>
      </c>
      <c r="AB1426" s="88">
        <f t="shared" si="159"/>
        <v>12.293785417609234</v>
      </c>
      <c r="AC1426" s="88">
        <f t="shared" si="160"/>
        <v>11.291881100926309</v>
      </c>
      <c r="AD1426" s="88">
        <f t="shared" si="161"/>
        <v>10.37162879179755</v>
      </c>
    </row>
    <row r="1427" spans="1:30" x14ac:dyDescent="0.25">
      <c r="A1427" s="30" t="s">
        <v>395</v>
      </c>
      <c r="B1427" s="47">
        <v>38462</v>
      </c>
      <c r="C1427" s="35">
        <v>4301332634</v>
      </c>
      <c r="D1427" s="34">
        <v>366</v>
      </c>
      <c r="E1427" s="32">
        <v>11721</v>
      </c>
      <c r="F1427" s="34" t="s">
        <v>18</v>
      </c>
      <c r="G1427" s="34" t="s">
        <v>32</v>
      </c>
      <c r="H1427" s="34">
        <v>40.174160000000001</v>
      </c>
      <c r="I1427" s="2">
        <v>-110.55488</v>
      </c>
      <c r="J1427" s="35">
        <v>11721</v>
      </c>
      <c r="K1427" s="34">
        <v>365</v>
      </c>
      <c r="L1427" s="34">
        <v>730</v>
      </c>
      <c r="M1427" s="34">
        <v>1095</v>
      </c>
      <c r="N1427" s="34">
        <v>1460</v>
      </c>
      <c r="O1427" s="34">
        <v>1825</v>
      </c>
      <c r="P1427" s="34">
        <v>2190</v>
      </c>
      <c r="Q1427" s="48">
        <v>2.3290384453705478E-4</v>
      </c>
      <c r="R1427" s="14">
        <v>10765.77586870682</v>
      </c>
      <c r="S1427" s="14">
        <v>9888.399458683567</v>
      </c>
      <c r="T1427" s="14">
        <v>9082.5264288396156</v>
      </c>
      <c r="U1427" s="14">
        <v>8342.3294816562975</v>
      </c>
      <c r="V1427" s="14">
        <v>7662.4562257842208</v>
      </c>
      <c r="W1427" s="12">
        <v>7037.9904727045569</v>
      </c>
      <c r="X1427" s="88">
        <f t="shared" si="157"/>
        <v>17.283130224000001</v>
      </c>
      <c r="Y1427" s="88">
        <f t="shared" si="162"/>
        <v>15.874610212546429</v>
      </c>
      <c r="Z1427" s="88">
        <f t="shared" si="163"/>
        <v>14.580880091405101</v>
      </c>
      <c r="AA1427" s="88">
        <f t="shared" si="158"/>
        <v>13.392584850486882</v>
      </c>
      <c r="AB1427" s="88">
        <f t="shared" si="159"/>
        <v>12.301131883199403</v>
      </c>
      <c r="AC1427" s="88">
        <f t="shared" si="160"/>
        <v>11.298628852992767</v>
      </c>
      <c r="AD1427" s="88">
        <f t="shared" si="161"/>
        <v>10.377826623583667</v>
      </c>
    </row>
    <row r="1428" spans="1:30" x14ac:dyDescent="0.25">
      <c r="A1428" s="30" t="s">
        <v>607</v>
      </c>
      <c r="B1428" s="47">
        <v>39357</v>
      </c>
      <c r="C1428" s="35">
        <v>4301333616</v>
      </c>
      <c r="D1428" s="34">
        <v>356</v>
      </c>
      <c r="E1428" s="32">
        <v>11793</v>
      </c>
      <c r="F1428" s="34" t="s">
        <v>18</v>
      </c>
      <c r="G1428" s="34" t="s">
        <v>32</v>
      </c>
      <c r="H1428" s="34">
        <v>40.290050000000001</v>
      </c>
      <c r="I1428" s="2">
        <v>-110.1653</v>
      </c>
      <c r="J1428" s="35">
        <v>11793</v>
      </c>
      <c r="K1428" s="34">
        <v>365</v>
      </c>
      <c r="L1428" s="34">
        <v>730</v>
      </c>
      <c r="M1428" s="34">
        <v>1095</v>
      </c>
      <c r="N1428" s="34">
        <v>1460</v>
      </c>
      <c r="O1428" s="34">
        <v>1825</v>
      </c>
      <c r="P1428" s="34">
        <v>2190</v>
      </c>
      <c r="Q1428" s="48">
        <v>2.3290384453705478E-4</v>
      </c>
      <c r="R1428" s="14">
        <v>10831.908098256081</v>
      </c>
      <c r="S1428" s="14">
        <v>9949.1421223662928</v>
      </c>
      <c r="T1428" s="14">
        <v>9138.3187590909984</v>
      </c>
      <c r="U1428" s="14">
        <v>8393.5749148684172</v>
      </c>
      <c r="V1428" s="14">
        <v>7709.5253195694322</v>
      </c>
      <c r="W1428" s="12">
        <v>7081.2235854112141</v>
      </c>
      <c r="X1428" s="88">
        <f t="shared" si="157"/>
        <v>17.389297392</v>
      </c>
      <c r="Y1428" s="88">
        <f t="shared" si="162"/>
        <v>15.972125094834913</v>
      </c>
      <c r="Z1428" s="88">
        <f t="shared" si="163"/>
        <v>14.670447821682483</v>
      </c>
      <c r="AA1428" s="88">
        <f t="shared" si="158"/>
        <v>13.474853096305077</v>
      </c>
      <c r="AB1428" s="88">
        <f t="shared" si="159"/>
        <v>12.376695529269735</v>
      </c>
      <c r="AC1428" s="88">
        <f t="shared" si="160"/>
        <v>11.368034302819188</v>
      </c>
      <c r="AD1428" s="88">
        <f t="shared" si="161"/>
        <v>10.441575750526592</v>
      </c>
    </row>
    <row r="1429" spans="1:30" x14ac:dyDescent="0.25">
      <c r="A1429" s="30" t="s">
        <v>990</v>
      </c>
      <c r="B1429" s="47">
        <v>40368</v>
      </c>
      <c r="C1429" s="35">
        <v>4301350105</v>
      </c>
      <c r="D1429" s="34">
        <v>314</v>
      </c>
      <c r="E1429" s="32">
        <v>11880</v>
      </c>
      <c r="F1429" s="34" t="s">
        <v>18</v>
      </c>
      <c r="G1429" s="34" t="s">
        <v>32</v>
      </c>
      <c r="H1429" s="34">
        <v>40.079369999999898</v>
      </c>
      <c r="I1429" s="2">
        <v>-110.060419999999</v>
      </c>
      <c r="J1429" s="35">
        <v>11880</v>
      </c>
      <c r="K1429" s="34">
        <v>365</v>
      </c>
      <c r="L1429" s="34">
        <v>730</v>
      </c>
      <c r="M1429" s="34">
        <v>1095</v>
      </c>
      <c r="N1429" s="34">
        <v>1460</v>
      </c>
      <c r="O1429" s="34">
        <v>1825</v>
      </c>
      <c r="P1429" s="34">
        <v>2190</v>
      </c>
      <c r="Q1429" s="48">
        <v>2.3290384453705478E-4</v>
      </c>
      <c r="R1429" s="14">
        <v>10911.817875628105</v>
      </c>
      <c r="S1429" s="14">
        <v>10022.539507649584</v>
      </c>
      <c r="T1429" s="14">
        <v>9205.7344914780861</v>
      </c>
      <c r="U1429" s="14">
        <v>8455.4964799997288</v>
      </c>
      <c r="V1429" s="14">
        <v>7766.4004745598959</v>
      </c>
      <c r="W1429" s="12">
        <v>7133.4635965984244</v>
      </c>
      <c r="X1429" s="88">
        <f t="shared" si="157"/>
        <v>17.51758272</v>
      </c>
      <c r="Y1429" s="88">
        <f t="shared" si="162"/>
        <v>16.089955577600168</v>
      </c>
      <c r="Z1429" s="88">
        <f t="shared" si="163"/>
        <v>14.778675495767647</v>
      </c>
      <c r="AA1429" s="88">
        <f t="shared" si="158"/>
        <v>13.574260560002063</v>
      </c>
      <c r="AB1429" s="88">
        <f t="shared" si="159"/>
        <v>12.468001601604719</v>
      </c>
      <c r="AC1429" s="88">
        <f t="shared" si="160"/>
        <v>11.451899221359447</v>
      </c>
      <c r="AD1429" s="88">
        <f t="shared" si="161"/>
        <v>10.518605945582626</v>
      </c>
    </row>
    <row r="1430" spans="1:30" x14ac:dyDescent="0.25">
      <c r="A1430" s="30" t="s">
        <v>1410</v>
      </c>
      <c r="B1430" s="47">
        <v>40885</v>
      </c>
      <c r="C1430" s="35">
        <v>4301350631</v>
      </c>
      <c r="D1430" s="34">
        <v>366</v>
      </c>
      <c r="E1430" s="32">
        <v>11905</v>
      </c>
      <c r="F1430" s="34" t="s">
        <v>18</v>
      </c>
      <c r="G1430" s="34" t="s">
        <v>32</v>
      </c>
      <c r="H1430" s="34">
        <v>40.062080000000002</v>
      </c>
      <c r="I1430" s="2">
        <v>-110.1082</v>
      </c>
      <c r="J1430" s="35">
        <v>11905</v>
      </c>
      <c r="K1430" s="34">
        <v>365</v>
      </c>
      <c r="L1430" s="34">
        <v>730</v>
      </c>
      <c r="M1430" s="34">
        <v>1095</v>
      </c>
      <c r="N1430" s="34">
        <v>1460</v>
      </c>
      <c r="O1430" s="34">
        <v>1825</v>
      </c>
      <c r="P1430" s="34">
        <v>2190</v>
      </c>
      <c r="Q1430" s="48">
        <v>2.3290384453705478E-4</v>
      </c>
      <c r="R1430" s="14">
        <v>10934.78045533271</v>
      </c>
      <c r="S1430" s="14">
        <v>10043.630710317198</v>
      </c>
      <c r="T1430" s="14">
        <v>9225.1068283709265</v>
      </c>
      <c r="U1430" s="14">
        <v>8473.2900331983819</v>
      </c>
      <c r="V1430" s="14">
        <v>7782.743909901983</v>
      </c>
      <c r="W1430" s="12">
        <v>7148.4750940660133</v>
      </c>
      <c r="X1430" s="88">
        <f t="shared" si="157"/>
        <v>17.55444632</v>
      </c>
      <c r="Y1430" s="88">
        <f t="shared" si="162"/>
        <v>16.123814911728115</v>
      </c>
      <c r="Z1430" s="88">
        <f t="shared" si="163"/>
        <v>14.809775402113962</v>
      </c>
      <c r="AA1430" s="88">
        <f t="shared" si="158"/>
        <v>13.602825923133379</v>
      </c>
      <c r="AB1430" s="88">
        <f t="shared" si="159"/>
        <v>12.494238978712474</v>
      </c>
      <c r="AC1430" s="88">
        <f t="shared" si="160"/>
        <v>11.47599833588251</v>
      </c>
      <c r="AD1430" s="88">
        <f t="shared" si="161"/>
        <v>10.540741059104475</v>
      </c>
    </row>
    <row r="1431" spans="1:30" x14ac:dyDescent="0.25">
      <c r="A1431" s="30" t="s">
        <v>600</v>
      </c>
      <c r="B1431" s="47">
        <v>39327</v>
      </c>
      <c r="C1431" s="35">
        <v>4301333548</v>
      </c>
      <c r="D1431" s="34">
        <v>363</v>
      </c>
      <c r="E1431" s="32">
        <v>11922</v>
      </c>
      <c r="F1431" s="34" t="s">
        <v>18</v>
      </c>
      <c r="G1431" s="34" t="s">
        <v>32</v>
      </c>
      <c r="H1431" s="34">
        <v>40.258540000000004</v>
      </c>
      <c r="I1431" s="2">
        <v>-110.38646</v>
      </c>
      <c r="J1431" s="35">
        <v>11922</v>
      </c>
      <c r="K1431" s="34">
        <v>365</v>
      </c>
      <c r="L1431" s="34">
        <v>730</v>
      </c>
      <c r="M1431" s="34">
        <v>1095</v>
      </c>
      <c r="N1431" s="34">
        <v>1460</v>
      </c>
      <c r="O1431" s="34">
        <v>1825</v>
      </c>
      <c r="P1431" s="34">
        <v>2190</v>
      </c>
      <c r="Q1431" s="48">
        <v>2.3290384453705478E-4</v>
      </c>
      <c r="R1431" s="14">
        <v>10950.395009531841</v>
      </c>
      <c r="S1431" s="14">
        <v>10057.972728131175</v>
      </c>
      <c r="T1431" s="14">
        <v>9238.2800174580589</v>
      </c>
      <c r="U1431" s="14">
        <v>8485.3896493734646</v>
      </c>
      <c r="V1431" s="14">
        <v>7793.8574459346028</v>
      </c>
      <c r="W1431" s="12">
        <v>7158.6829123439747</v>
      </c>
      <c r="X1431" s="88">
        <f t="shared" si="157"/>
        <v>17.579513567999999</v>
      </c>
      <c r="Y1431" s="88">
        <f t="shared" si="162"/>
        <v>16.14683925893512</v>
      </c>
      <c r="Z1431" s="88">
        <f t="shared" si="163"/>
        <v>14.830923338429455</v>
      </c>
      <c r="AA1431" s="88">
        <f t="shared" si="158"/>
        <v>13.622250370062675</v>
      </c>
      <c r="AB1431" s="88">
        <f t="shared" si="159"/>
        <v>12.512080395145745</v>
      </c>
      <c r="AC1431" s="88">
        <f t="shared" si="160"/>
        <v>11.492385733758193</v>
      </c>
      <c r="AD1431" s="88">
        <f t="shared" si="161"/>
        <v>10.555792936299333</v>
      </c>
    </row>
    <row r="1432" spans="1:30" x14ac:dyDescent="0.25">
      <c r="A1432" s="30" t="s">
        <v>1468</v>
      </c>
      <c r="B1432" s="47">
        <v>40948</v>
      </c>
      <c r="C1432" s="35">
        <v>4301350733</v>
      </c>
      <c r="D1432" s="34">
        <v>327</v>
      </c>
      <c r="E1432" s="32">
        <v>12014</v>
      </c>
      <c r="F1432" s="34" t="s">
        <v>18</v>
      </c>
      <c r="G1432" s="34" t="s">
        <v>32</v>
      </c>
      <c r="H1432" s="34">
        <v>40.054540000000003</v>
      </c>
      <c r="I1432" s="2">
        <v>-110.16005</v>
      </c>
      <c r="J1432" s="35">
        <v>12014</v>
      </c>
      <c r="K1432" s="34">
        <v>365</v>
      </c>
      <c r="L1432" s="34">
        <v>730</v>
      </c>
      <c r="M1432" s="34">
        <v>1095</v>
      </c>
      <c r="N1432" s="34">
        <v>1460</v>
      </c>
      <c r="O1432" s="34">
        <v>1825</v>
      </c>
      <c r="P1432" s="34">
        <v>2190</v>
      </c>
      <c r="Q1432" s="48">
        <v>2.3290384453705478E-4</v>
      </c>
      <c r="R1432" s="14">
        <v>11034.897302844785</v>
      </c>
      <c r="S1432" s="14">
        <v>10135.588353947989</v>
      </c>
      <c r="T1432" s="14">
        <v>9309.5702172237143</v>
      </c>
      <c r="U1432" s="14">
        <v>8550.8699251445069</v>
      </c>
      <c r="V1432" s="14">
        <v>7854.0012879934839</v>
      </c>
      <c r="W1432" s="12">
        <v>7213.925223024703</v>
      </c>
      <c r="X1432" s="88">
        <f t="shared" si="157"/>
        <v>17.715171615999999</v>
      </c>
      <c r="Y1432" s="88">
        <f t="shared" si="162"/>
        <v>16.271441608525961</v>
      </c>
      <c r="Z1432" s="88">
        <f t="shared" si="163"/>
        <v>14.945370993783882</v>
      </c>
      <c r="AA1432" s="88">
        <f t="shared" si="158"/>
        <v>13.727370906385923</v>
      </c>
      <c r="AB1432" s="88">
        <f t="shared" si="159"/>
        <v>12.608633942902282</v>
      </c>
      <c r="AC1432" s="88">
        <f t="shared" si="160"/>
        <v>11.581070475203063</v>
      </c>
      <c r="AD1432" s="88">
        <f t="shared" si="161"/>
        <v>10.637250154059737</v>
      </c>
    </row>
    <row r="1433" spans="1:30" x14ac:dyDescent="0.25">
      <c r="A1433" s="30" t="s">
        <v>1377</v>
      </c>
      <c r="B1433" s="47">
        <v>40835</v>
      </c>
      <c r="C1433" s="35">
        <v>4301350536</v>
      </c>
      <c r="D1433" s="34">
        <v>356</v>
      </c>
      <c r="E1433" s="32">
        <v>12016</v>
      </c>
      <c r="F1433" s="34" t="s">
        <v>18</v>
      </c>
      <c r="G1433" s="34" t="s">
        <v>32</v>
      </c>
      <c r="H1433" s="34">
        <v>40.057929999999899</v>
      </c>
      <c r="I1433" s="2">
        <v>-110.06536</v>
      </c>
      <c r="J1433" s="35">
        <v>12016</v>
      </c>
      <c r="K1433" s="34">
        <v>365</v>
      </c>
      <c r="L1433" s="34">
        <v>730</v>
      </c>
      <c r="M1433" s="34">
        <v>1095</v>
      </c>
      <c r="N1433" s="34">
        <v>1460</v>
      </c>
      <c r="O1433" s="34">
        <v>1825</v>
      </c>
      <c r="P1433" s="34">
        <v>2190</v>
      </c>
      <c r="Q1433" s="48">
        <v>2.3290384453705478E-4</v>
      </c>
      <c r="R1433" s="14">
        <v>11036.734309221154</v>
      </c>
      <c r="S1433" s="14">
        <v>10137.275650161399</v>
      </c>
      <c r="T1433" s="14">
        <v>9311.1200041751399</v>
      </c>
      <c r="U1433" s="14">
        <v>8552.2934094003995</v>
      </c>
      <c r="V1433" s="14">
        <v>7855.3087628208505</v>
      </c>
      <c r="W1433" s="12">
        <v>7215.1261428221105</v>
      </c>
      <c r="X1433" s="88">
        <f t="shared" si="157"/>
        <v>17.718120704</v>
      </c>
      <c r="Y1433" s="88">
        <f t="shared" si="162"/>
        <v>16.274150355256197</v>
      </c>
      <c r="Z1433" s="88">
        <f t="shared" si="163"/>
        <v>14.947858986291589</v>
      </c>
      <c r="AA1433" s="88">
        <f t="shared" si="158"/>
        <v>13.729656135436427</v>
      </c>
      <c r="AB1433" s="88">
        <f t="shared" si="159"/>
        <v>12.610732933070903</v>
      </c>
      <c r="AC1433" s="88">
        <f t="shared" si="160"/>
        <v>11.582998404364908</v>
      </c>
      <c r="AD1433" s="88">
        <f t="shared" si="161"/>
        <v>10.639020963141485</v>
      </c>
    </row>
    <row r="1434" spans="1:30" x14ac:dyDescent="0.25">
      <c r="A1434" s="30" t="s">
        <v>1353</v>
      </c>
      <c r="B1434" s="47">
        <v>40801</v>
      </c>
      <c r="C1434" s="35">
        <v>4304751569</v>
      </c>
      <c r="D1434" s="34">
        <v>364</v>
      </c>
      <c r="E1434" s="32">
        <v>12035</v>
      </c>
      <c r="F1434" s="34" t="s">
        <v>18</v>
      </c>
      <c r="G1434" s="34" t="s">
        <v>19</v>
      </c>
      <c r="H1434" s="34">
        <v>40.162599999999898</v>
      </c>
      <c r="I1434" s="2">
        <v>-109.80978</v>
      </c>
      <c r="J1434" s="35">
        <v>12035</v>
      </c>
      <c r="K1434" s="34">
        <v>365</v>
      </c>
      <c r="L1434" s="34">
        <v>730</v>
      </c>
      <c r="M1434" s="34">
        <v>1095</v>
      </c>
      <c r="N1434" s="34">
        <v>1460</v>
      </c>
      <c r="O1434" s="34">
        <v>1825</v>
      </c>
      <c r="P1434" s="34">
        <v>2190</v>
      </c>
      <c r="Q1434" s="48">
        <v>2.3290384453705478E-4</v>
      </c>
      <c r="R1434" s="14">
        <v>11054.185869796655</v>
      </c>
      <c r="S1434" s="14">
        <v>10153.304964188785</v>
      </c>
      <c r="T1434" s="14">
        <v>9325.8429802136998</v>
      </c>
      <c r="U1434" s="14">
        <v>8565.8165098313748</v>
      </c>
      <c r="V1434" s="14">
        <v>7867.7297736808368</v>
      </c>
      <c r="W1434" s="12">
        <v>7226.5348808974777</v>
      </c>
      <c r="X1434" s="88">
        <f t="shared" si="157"/>
        <v>17.746137040000001</v>
      </c>
      <c r="Y1434" s="88">
        <f t="shared" si="162"/>
        <v>16.299883449193437</v>
      </c>
      <c r="Z1434" s="88">
        <f t="shared" si="163"/>
        <v>14.971494915114787</v>
      </c>
      <c r="AA1434" s="88">
        <f t="shared" si="158"/>
        <v>13.75136581141623</v>
      </c>
      <c r="AB1434" s="88">
        <f t="shared" si="159"/>
        <v>12.630673339672795</v>
      </c>
      <c r="AC1434" s="88">
        <f t="shared" si="160"/>
        <v>11.601313731402435</v>
      </c>
      <c r="AD1434" s="88">
        <f t="shared" si="161"/>
        <v>10.65584364941809</v>
      </c>
    </row>
    <row r="1435" spans="1:30" x14ac:dyDescent="0.25">
      <c r="A1435" s="30" t="s">
        <v>78</v>
      </c>
      <c r="B1435" s="47">
        <v>27083</v>
      </c>
      <c r="C1435" s="35">
        <v>4304730164</v>
      </c>
      <c r="D1435" s="34">
        <v>309</v>
      </c>
      <c r="E1435" s="32">
        <v>12050</v>
      </c>
      <c r="F1435" s="34" t="s">
        <v>18</v>
      </c>
      <c r="G1435" s="34" t="s">
        <v>19</v>
      </c>
      <c r="H1435" s="34">
        <v>40.326790000000003</v>
      </c>
      <c r="I1435" s="2">
        <v>-109.94325000000001</v>
      </c>
      <c r="J1435" s="35">
        <v>12050</v>
      </c>
      <c r="K1435" s="34">
        <v>365</v>
      </c>
      <c r="L1435" s="34">
        <v>730</v>
      </c>
      <c r="M1435" s="34">
        <v>1095</v>
      </c>
      <c r="N1435" s="34">
        <v>1460</v>
      </c>
      <c r="O1435" s="34">
        <v>1825</v>
      </c>
      <c r="P1435" s="34">
        <v>2190</v>
      </c>
      <c r="Q1435" s="48">
        <v>2.3290384453705478E-4</v>
      </c>
      <c r="R1435" s="14">
        <v>11067.963417619418</v>
      </c>
      <c r="S1435" s="14">
        <v>10165.959685789352</v>
      </c>
      <c r="T1435" s="14">
        <v>9337.4663823494047</v>
      </c>
      <c r="U1435" s="14">
        <v>8576.4926417505667</v>
      </c>
      <c r="V1435" s="14">
        <v>7877.53583488609</v>
      </c>
      <c r="W1435" s="12">
        <v>7235.5417793780316</v>
      </c>
      <c r="X1435" s="88">
        <f t="shared" si="157"/>
        <v>17.768255199999999</v>
      </c>
      <c r="Y1435" s="88">
        <f t="shared" si="162"/>
        <v>16.320199049670205</v>
      </c>
      <c r="Z1435" s="88">
        <f t="shared" si="163"/>
        <v>14.990154858922574</v>
      </c>
      <c r="AA1435" s="88">
        <f t="shared" si="158"/>
        <v>13.768505029295021</v>
      </c>
      <c r="AB1435" s="88">
        <f t="shared" si="159"/>
        <v>12.646415765937448</v>
      </c>
      <c r="AC1435" s="88">
        <f t="shared" si="160"/>
        <v>11.615773200116275</v>
      </c>
      <c r="AD1435" s="88">
        <f t="shared" si="161"/>
        <v>10.669124717531199</v>
      </c>
    </row>
    <row r="1436" spans="1:30" x14ac:dyDescent="0.25">
      <c r="A1436" s="30" t="s">
        <v>1174</v>
      </c>
      <c r="B1436" s="47">
        <v>40561</v>
      </c>
      <c r="C1436" s="35">
        <v>4301350303</v>
      </c>
      <c r="D1436" s="34">
        <v>364</v>
      </c>
      <c r="E1436" s="32">
        <v>12052</v>
      </c>
      <c r="F1436" s="34" t="s">
        <v>18</v>
      </c>
      <c r="G1436" s="34" t="s">
        <v>32</v>
      </c>
      <c r="H1436" s="34">
        <v>40.115020000000001</v>
      </c>
      <c r="I1436" s="2">
        <v>-110.07416000000001</v>
      </c>
      <c r="J1436" s="35">
        <v>12052</v>
      </c>
      <c r="K1436" s="34">
        <v>365</v>
      </c>
      <c r="L1436" s="34">
        <v>730</v>
      </c>
      <c r="M1436" s="34">
        <v>1095</v>
      </c>
      <c r="N1436" s="34">
        <v>1460</v>
      </c>
      <c r="O1436" s="34">
        <v>1825</v>
      </c>
      <c r="P1436" s="34">
        <v>2190</v>
      </c>
      <c r="Q1436" s="48">
        <v>2.3290384453705478E-4</v>
      </c>
      <c r="R1436" s="14">
        <v>11069.800423995785</v>
      </c>
      <c r="S1436" s="14">
        <v>10167.646982002761</v>
      </c>
      <c r="T1436" s="14">
        <v>9339.0161693008322</v>
      </c>
      <c r="U1436" s="14">
        <v>8577.9161260064593</v>
      </c>
      <c r="V1436" s="14">
        <v>7878.8433097134566</v>
      </c>
      <c r="W1436" s="12">
        <v>7236.7426991754382</v>
      </c>
      <c r="X1436" s="88">
        <f t="shared" si="157"/>
        <v>17.771204288</v>
      </c>
      <c r="Y1436" s="88">
        <f t="shared" si="162"/>
        <v>16.32290779640044</v>
      </c>
      <c r="Z1436" s="88">
        <f t="shared" si="163"/>
        <v>14.992642851430279</v>
      </c>
      <c r="AA1436" s="88">
        <f t="shared" si="158"/>
        <v>13.770790258345526</v>
      </c>
      <c r="AB1436" s="88">
        <f t="shared" si="159"/>
        <v>12.648514756106069</v>
      </c>
      <c r="AC1436" s="88">
        <f t="shared" si="160"/>
        <v>11.617701129278119</v>
      </c>
      <c r="AD1436" s="88">
        <f t="shared" si="161"/>
        <v>10.670895526612947</v>
      </c>
    </row>
    <row r="1437" spans="1:30" x14ac:dyDescent="0.25">
      <c r="A1437" s="30" t="s">
        <v>1135</v>
      </c>
      <c r="B1437" s="47">
        <v>40518</v>
      </c>
      <c r="C1437" s="35">
        <v>4301350123</v>
      </c>
      <c r="D1437" s="34">
        <v>366</v>
      </c>
      <c r="E1437" s="32">
        <v>12084</v>
      </c>
      <c r="F1437" s="34" t="s">
        <v>18</v>
      </c>
      <c r="G1437" s="34" t="s">
        <v>32</v>
      </c>
      <c r="H1437" s="34">
        <v>40.327570000000001</v>
      </c>
      <c r="I1437" s="2">
        <v>-110.34663</v>
      </c>
      <c r="J1437" s="35">
        <v>12084</v>
      </c>
      <c r="K1437" s="34">
        <v>365</v>
      </c>
      <c r="L1437" s="34">
        <v>730</v>
      </c>
      <c r="M1437" s="34">
        <v>1095</v>
      </c>
      <c r="N1437" s="34">
        <v>1460</v>
      </c>
      <c r="O1437" s="34">
        <v>1825</v>
      </c>
      <c r="P1437" s="34">
        <v>2190</v>
      </c>
      <c r="Q1437" s="48">
        <v>2.3290384453705478E-4</v>
      </c>
      <c r="R1437" s="14">
        <v>11099.192526017679</v>
      </c>
      <c r="S1437" s="14">
        <v>10194.643721417306</v>
      </c>
      <c r="T1437" s="14">
        <v>9363.8127605236677</v>
      </c>
      <c r="U1437" s="14">
        <v>8600.6918741007339</v>
      </c>
      <c r="V1437" s="14">
        <v>7899.7629069513287</v>
      </c>
      <c r="W1437" s="12">
        <v>7255.9574159339527</v>
      </c>
      <c r="X1437" s="88">
        <f t="shared" si="157"/>
        <v>17.818389696000001</v>
      </c>
      <c r="Y1437" s="88">
        <f t="shared" si="162"/>
        <v>16.366247744084212</v>
      </c>
      <c r="Z1437" s="88">
        <f t="shared" si="163"/>
        <v>15.03245073155356</v>
      </c>
      <c r="AA1437" s="88">
        <f t="shared" si="158"/>
        <v>13.807353923153611</v>
      </c>
      <c r="AB1437" s="88">
        <f t="shared" si="159"/>
        <v>12.682098598803993</v>
      </c>
      <c r="AC1437" s="88">
        <f t="shared" si="160"/>
        <v>11.64854799586764</v>
      </c>
      <c r="AD1437" s="88">
        <f t="shared" si="161"/>
        <v>10.699228471920915</v>
      </c>
    </row>
    <row r="1438" spans="1:30" x14ac:dyDescent="0.25">
      <c r="A1438" s="30" t="s">
        <v>769</v>
      </c>
      <c r="B1438" s="47">
        <v>39878</v>
      </c>
      <c r="C1438" s="35">
        <v>4301334027</v>
      </c>
      <c r="D1438" s="34">
        <v>366</v>
      </c>
      <c r="E1438" s="32">
        <v>12192</v>
      </c>
      <c r="F1438" s="34" t="s">
        <v>18</v>
      </c>
      <c r="G1438" s="34" t="s">
        <v>32</v>
      </c>
      <c r="H1438" s="34">
        <v>40.32687</v>
      </c>
      <c r="I1438" s="2">
        <v>-110.385409999999</v>
      </c>
      <c r="J1438" s="35">
        <v>12192</v>
      </c>
      <c r="K1438" s="34">
        <v>365</v>
      </c>
      <c r="L1438" s="34">
        <v>730</v>
      </c>
      <c r="M1438" s="34">
        <v>1095</v>
      </c>
      <c r="N1438" s="34">
        <v>1460</v>
      </c>
      <c r="O1438" s="34">
        <v>1825</v>
      </c>
      <c r="P1438" s="34">
        <v>2190</v>
      </c>
      <c r="Q1438" s="48">
        <v>2.3290384453705478E-4</v>
      </c>
      <c r="R1438" s="14">
        <v>11198.390870341571</v>
      </c>
      <c r="S1438" s="14">
        <v>10285.757716941393</v>
      </c>
      <c r="T1438" s="14">
        <v>9447.5012559007428</v>
      </c>
      <c r="U1438" s="14">
        <v>8677.5600239189134</v>
      </c>
      <c r="V1438" s="14">
        <v>7970.3665476291453</v>
      </c>
      <c r="W1438" s="12">
        <v>7320.8070849939386</v>
      </c>
      <c r="X1438" s="88">
        <f t="shared" si="157"/>
        <v>17.977640447999999</v>
      </c>
      <c r="Y1438" s="88">
        <f t="shared" si="162"/>
        <v>16.512520067516942</v>
      </c>
      <c r="Z1438" s="88">
        <f t="shared" si="163"/>
        <v>15.166802326969629</v>
      </c>
      <c r="AA1438" s="88">
        <f t="shared" si="158"/>
        <v>13.930756291880904</v>
      </c>
      <c r="AB1438" s="88">
        <f t="shared" si="159"/>
        <v>12.795444067909489</v>
      </c>
      <c r="AC1438" s="88">
        <f t="shared" si="160"/>
        <v>11.752656170607271</v>
      </c>
      <c r="AD1438" s="88">
        <f t="shared" si="161"/>
        <v>10.794852162335301</v>
      </c>
    </row>
    <row r="1439" spans="1:30" x14ac:dyDescent="0.25">
      <c r="A1439" s="30" t="s">
        <v>1492</v>
      </c>
      <c r="B1439" s="47">
        <v>40984</v>
      </c>
      <c r="C1439" s="35">
        <v>4304751729</v>
      </c>
      <c r="D1439" s="34">
        <v>302</v>
      </c>
      <c r="E1439" s="32">
        <v>12194</v>
      </c>
      <c r="F1439" s="34" t="s">
        <v>18</v>
      </c>
      <c r="G1439" s="34" t="s">
        <v>19</v>
      </c>
      <c r="H1439" s="34">
        <v>40.147860000000001</v>
      </c>
      <c r="I1439" s="2">
        <v>-109.80506</v>
      </c>
      <c r="J1439" s="35">
        <v>12194</v>
      </c>
      <c r="K1439" s="34">
        <v>365</v>
      </c>
      <c r="L1439" s="34">
        <v>730</v>
      </c>
      <c r="M1439" s="34">
        <v>1095</v>
      </c>
      <c r="N1439" s="34">
        <v>1460</v>
      </c>
      <c r="O1439" s="34">
        <v>1825</v>
      </c>
      <c r="P1439" s="34">
        <v>2190</v>
      </c>
      <c r="Q1439" s="48">
        <v>2.3290384453705478E-4</v>
      </c>
      <c r="R1439" s="14">
        <v>11200.22787671794</v>
      </c>
      <c r="S1439" s="14">
        <v>10287.445013154802</v>
      </c>
      <c r="T1439" s="14">
        <v>9449.0510428521684</v>
      </c>
      <c r="U1439" s="14">
        <v>8678.983508174806</v>
      </c>
      <c r="V1439" s="14">
        <v>7971.6740224565128</v>
      </c>
      <c r="W1439" s="12">
        <v>7322.0080047913461</v>
      </c>
      <c r="X1439" s="88">
        <f t="shared" si="157"/>
        <v>17.980589536</v>
      </c>
      <c r="Y1439" s="88">
        <f t="shared" si="162"/>
        <v>16.515228814247177</v>
      </c>
      <c r="Z1439" s="88">
        <f t="shared" si="163"/>
        <v>15.169290319477334</v>
      </c>
      <c r="AA1439" s="88">
        <f t="shared" si="158"/>
        <v>13.933041520931408</v>
      </c>
      <c r="AB1439" s="88">
        <f t="shared" si="159"/>
        <v>12.79754305807811</v>
      </c>
      <c r="AC1439" s="88">
        <f t="shared" si="160"/>
        <v>11.754584099769115</v>
      </c>
      <c r="AD1439" s="88">
        <f t="shared" si="161"/>
        <v>10.796622971417051</v>
      </c>
    </row>
    <row r="1440" spans="1:30" x14ac:dyDescent="0.25">
      <c r="A1440" s="30" t="s">
        <v>914</v>
      </c>
      <c r="B1440" s="47">
        <v>40265</v>
      </c>
      <c r="C1440" s="35">
        <v>4304736599</v>
      </c>
      <c r="D1440" s="34">
        <v>349</v>
      </c>
      <c r="E1440" s="32">
        <v>12206</v>
      </c>
      <c r="F1440" s="34" t="s">
        <v>18</v>
      </c>
      <c r="G1440" s="34" t="s">
        <v>19</v>
      </c>
      <c r="H1440" s="34">
        <v>40.380969999999898</v>
      </c>
      <c r="I1440" s="2">
        <v>-109.921049999999</v>
      </c>
      <c r="J1440" s="35">
        <v>12206</v>
      </c>
      <c r="K1440" s="34">
        <v>365</v>
      </c>
      <c r="L1440" s="34">
        <v>730</v>
      </c>
      <c r="M1440" s="34">
        <v>1095</v>
      </c>
      <c r="N1440" s="34">
        <v>1460</v>
      </c>
      <c r="O1440" s="34">
        <v>1825</v>
      </c>
      <c r="P1440" s="34">
        <v>2190</v>
      </c>
      <c r="Q1440" s="48">
        <v>2.3290384453705478E-4</v>
      </c>
      <c r="R1440" s="14">
        <v>11211.24991497615</v>
      </c>
      <c r="S1440" s="14">
        <v>10297.568790435256</v>
      </c>
      <c r="T1440" s="14">
        <v>9458.3497645607331</v>
      </c>
      <c r="U1440" s="14">
        <v>8687.5244137101599</v>
      </c>
      <c r="V1440" s="14">
        <v>7979.5188714207143</v>
      </c>
      <c r="W1440" s="12">
        <v>7329.2135235757887</v>
      </c>
      <c r="X1440" s="88">
        <f t="shared" si="157"/>
        <v>17.998284064</v>
      </c>
      <c r="Y1440" s="88">
        <f t="shared" si="162"/>
        <v>16.531481294628591</v>
      </c>
      <c r="Z1440" s="88">
        <f t="shared" si="163"/>
        <v>15.184218274523564</v>
      </c>
      <c r="AA1440" s="88">
        <f t="shared" si="158"/>
        <v>13.946752895234441</v>
      </c>
      <c r="AB1440" s="88">
        <f t="shared" si="159"/>
        <v>12.810136999089833</v>
      </c>
      <c r="AC1440" s="88">
        <f t="shared" si="160"/>
        <v>11.766151674740184</v>
      </c>
      <c r="AD1440" s="88">
        <f t="shared" si="161"/>
        <v>10.807247825907538</v>
      </c>
    </row>
    <row r="1441" spans="1:30" x14ac:dyDescent="0.25">
      <c r="A1441" s="30" t="s">
        <v>1273</v>
      </c>
      <c r="B1441" s="47">
        <v>40677</v>
      </c>
      <c r="C1441" s="35">
        <v>4304751103</v>
      </c>
      <c r="D1441" s="34">
        <v>364</v>
      </c>
      <c r="E1441" s="32">
        <v>12340</v>
      </c>
      <c r="F1441" s="34" t="s">
        <v>18</v>
      </c>
      <c r="G1441" s="34" t="s">
        <v>19</v>
      </c>
      <c r="H1441" s="34">
        <v>40.119430000000001</v>
      </c>
      <c r="I1441" s="2">
        <v>-109.92832</v>
      </c>
      <c r="J1441" s="35">
        <v>12340</v>
      </c>
      <c r="K1441" s="34">
        <v>365</v>
      </c>
      <c r="L1441" s="34">
        <v>730</v>
      </c>
      <c r="M1441" s="34">
        <v>1095</v>
      </c>
      <c r="N1441" s="34">
        <v>1460</v>
      </c>
      <c r="O1441" s="34">
        <v>1825</v>
      </c>
      <c r="P1441" s="34">
        <v>2190</v>
      </c>
      <c r="Q1441" s="48">
        <v>2.3290384453705478E-4</v>
      </c>
      <c r="R1441" s="14">
        <v>11334.32934219283</v>
      </c>
      <c r="S1441" s="14">
        <v>10410.617636733659</v>
      </c>
      <c r="T1441" s="14">
        <v>9562.1854903063613</v>
      </c>
      <c r="U1441" s="14">
        <v>8782.897858854938</v>
      </c>
      <c r="V1441" s="14">
        <v>8067.1196848543022</v>
      </c>
      <c r="W1441" s="12">
        <v>7409.6751500020673</v>
      </c>
      <c r="X1441" s="88">
        <f t="shared" si="157"/>
        <v>18.195872959999999</v>
      </c>
      <c r="Y1441" s="88">
        <f t="shared" si="162"/>
        <v>16.712967325554384</v>
      </c>
      <c r="Z1441" s="88">
        <f t="shared" si="163"/>
        <v>15.350913772539796</v>
      </c>
      <c r="AA1441" s="88">
        <f t="shared" si="158"/>
        <v>14.099863241618303</v>
      </c>
      <c r="AB1441" s="88">
        <f t="shared" si="159"/>
        <v>12.950769340387396</v>
      </c>
      <c r="AC1441" s="88">
        <f t="shared" si="160"/>
        <v>11.895322928583802</v>
      </c>
      <c r="AD1441" s="88">
        <f t="shared" si="161"/>
        <v>10.925892034384647</v>
      </c>
    </row>
    <row r="1442" spans="1:30" x14ac:dyDescent="0.25">
      <c r="A1442" s="30" t="s">
        <v>1424</v>
      </c>
      <c r="B1442" s="47">
        <v>40901</v>
      </c>
      <c r="C1442" s="35">
        <v>4301350873</v>
      </c>
      <c r="D1442" s="34">
        <v>358</v>
      </c>
      <c r="E1442" s="32">
        <v>12538</v>
      </c>
      <c r="F1442" s="34" t="s">
        <v>18</v>
      </c>
      <c r="G1442" s="34" t="s">
        <v>32</v>
      </c>
      <c r="H1442" s="34">
        <v>40.196910000000003</v>
      </c>
      <c r="I1442" s="2">
        <v>-110.13703</v>
      </c>
      <c r="J1442" s="35">
        <v>12538</v>
      </c>
      <c r="K1442" s="34">
        <v>365</v>
      </c>
      <c r="L1442" s="34">
        <v>730</v>
      </c>
      <c r="M1442" s="34">
        <v>1095</v>
      </c>
      <c r="N1442" s="34">
        <v>1460</v>
      </c>
      <c r="O1442" s="34">
        <v>1825</v>
      </c>
      <c r="P1442" s="34">
        <v>2190</v>
      </c>
      <c r="Q1442" s="48">
        <v>2.3290384453705478E-4</v>
      </c>
      <c r="R1442" s="14">
        <v>11516.192973453299</v>
      </c>
      <c r="S1442" s="14">
        <v>10577.659961861153</v>
      </c>
      <c r="T1442" s="14">
        <v>9715.6143984976625</v>
      </c>
      <c r="U1442" s="14">
        <v>8923.8228001882671</v>
      </c>
      <c r="V1442" s="14">
        <v>8196.5596927636343</v>
      </c>
      <c r="W1442" s="12">
        <v>7528.5662099453739</v>
      </c>
      <c r="X1442" s="88">
        <f t="shared" si="157"/>
        <v>18.487832672</v>
      </c>
      <c r="Y1442" s="88">
        <f t="shared" si="162"/>
        <v>16.981133251847719</v>
      </c>
      <c r="Z1442" s="88">
        <f t="shared" si="163"/>
        <v>15.597225030802591</v>
      </c>
      <c r="AA1442" s="88">
        <f t="shared" si="158"/>
        <v>14.326100917618337</v>
      </c>
      <c r="AB1442" s="88">
        <f t="shared" si="159"/>
        <v>13.158569367080808</v>
      </c>
      <c r="AC1442" s="88">
        <f t="shared" si="160"/>
        <v>12.086187915606461</v>
      </c>
      <c r="AD1442" s="88">
        <f t="shared" si="161"/>
        <v>11.101202133477692</v>
      </c>
    </row>
    <row r="1443" spans="1:30" x14ac:dyDescent="0.25">
      <c r="A1443" s="30" t="s">
        <v>1577</v>
      </c>
      <c r="B1443" s="47">
        <v>41114</v>
      </c>
      <c r="C1443" s="35">
        <v>4301350925</v>
      </c>
      <c r="D1443" s="34">
        <v>163</v>
      </c>
      <c r="E1443" s="32">
        <v>12558</v>
      </c>
      <c r="F1443" s="34" t="s">
        <v>18</v>
      </c>
      <c r="G1443" s="34" t="s">
        <v>32</v>
      </c>
      <c r="H1443" s="34">
        <v>40.080210000000001</v>
      </c>
      <c r="I1443" s="2">
        <v>-110.58506</v>
      </c>
      <c r="J1443" s="35">
        <v>12558</v>
      </c>
      <c r="K1443" s="34">
        <v>365</v>
      </c>
      <c r="L1443" s="34">
        <v>730</v>
      </c>
      <c r="M1443" s="34">
        <v>1095</v>
      </c>
      <c r="N1443" s="34">
        <v>1460</v>
      </c>
      <c r="O1443" s="34">
        <v>1825</v>
      </c>
      <c r="P1443" s="34">
        <v>2190</v>
      </c>
      <c r="Q1443" s="48">
        <v>2.3290384453705478E-4</v>
      </c>
      <c r="R1443" s="14">
        <v>11534.563037216982</v>
      </c>
      <c r="S1443" s="14">
        <v>10594.532923995243</v>
      </c>
      <c r="T1443" s="14">
        <v>9731.1122680119352</v>
      </c>
      <c r="U1443" s="14">
        <v>8938.0576427471879</v>
      </c>
      <c r="V1443" s="14">
        <v>8209.634441037304</v>
      </c>
      <c r="W1443" s="12">
        <v>7540.5754079194458</v>
      </c>
      <c r="X1443" s="88">
        <f t="shared" si="157"/>
        <v>18.517323552000001</v>
      </c>
      <c r="Y1443" s="88">
        <f t="shared" si="162"/>
        <v>17.008220719150078</v>
      </c>
      <c r="Z1443" s="88">
        <f t="shared" si="163"/>
        <v>15.622104955879641</v>
      </c>
      <c r="AA1443" s="88">
        <f t="shared" si="158"/>
        <v>14.34895320812339</v>
      </c>
      <c r="AB1443" s="88">
        <f t="shared" si="159"/>
        <v>13.179559268767008</v>
      </c>
      <c r="AC1443" s="88">
        <f t="shared" si="160"/>
        <v>12.10546720722491</v>
      </c>
      <c r="AD1443" s="88">
        <f t="shared" si="161"/>
        <v>11.118910224295171</v>
      </c>
    </row>
    <row r="1444" spans="1:30" x14ac:dyDescent="0.25">
      <c r="A1444" s="30" t="s">
        <v>131</v>
      </c>
      <c r="B1444" s="47">
        <v>30474</v>
      </c>
      <c r="C1444" s="35">
        <v>4301330732</v>
      </c>
      <c r="D1444" s="34">
        <v>340</v>
      </c>
      <c r="E1444" s="32">
        <v>12654</v>
      </c>
      <c r="F1444" s="34" t="s">
        <v>18</v>
      </c>
      <c r="G1444" s="34" t="s">
        <v>32</v>
      </c>
      <c r="H1444" s="34">
        <v>40.392870000000002</v>
      </c>
      <c r="I1444" s="2">
        <v>-110.025009999999</v>
      </c>
      <c r="J1444" s="35">
        <v>12654</v>
      </c>
      <c r="K1444" s="34">
        <v>365</v>
      </c>
      <c r="L1444" s="34">
        <v>730</v>
      </c>
      <c r="M1444" s="34">
        <v>1095</v>
      </c>
      <c r="N1444" s="34">
        <v>1460</v>
      </c>
      <c r="O1444" s="34">
        <v>1825</v>
      </c>
      <c r="P1444" s="34">
        <v>2190</v>
      </c>
      <c r="Q1444" s="48">
        <v>2.3290384453705478E-4</v>
      </c>
      <c r="R1444" s="14">
        <v>11622.739343282665</v>
      </c>
      <c r="S1444" s="14">
        <v>10675.523142238875</v>
      </c>
      <c r="T1444" s="14">
        <v>9805.5020416804455</v>
      </c>
      <c r="U1444" s="14">
        <v>9006.3848870300153</v>
      </c>
      <c r="V1444" s="14">
        <v>8272.3932327509192</v>
      </c>
      <c r="W1444" s="12">
        <v>7598.2195581949882</v>
      </c>
      <c r="X1444" s="88">
        <f t="shared" si="157"/>
        <v>18.658879775999999</v>
      </c>
      <c r="Y1444" s="88">
        <f t="shared" si="162"/>
        <v>17.138240562201393</v>
      </c>
      <c r="Z1444" s="88">
        <f t="shared" si="163"/>
        <v>15.741528596249479</v>
      </c>
      <c r="AA1444" s="88">
        <f t="shared" si="158"/>
        <v>14.458644202547649</v>
      </c>
      <c r="AB1444" s="88">
        <f t="shared" si="159"/>
        <v>13.280310796860787</v>
      </c>
      <c r="AC1444" s="88">
        <f t="shared" si="160"/>
        <v>12.198007806993472</v>
      </c>
      <c r="AD1444" s="88">
        <f t="shared" si="161"/>
        <v>11.20390906021907</v>
      </c>
    </row>
    <row r="1445" spans="1:30" x14ac:dyDescent="0.25">
      <c r="A1445" s="30" t="s">
        <v>1625</v>
      </c>
      <c r="B1445" s="47">
        <v>41176</v>
      </c>
      <c r="C1445" s="35">
        <v>4304751499</v>
      </c>
      <c r="D1445" s="34">
        <v>95</v>
      </c>
      <c r="E1445" s="32">
        <v>12737</v>
      </c>
      <c r="F1445" s="34" t="s">
        <v>18</v>
      </c>
      <c r="G1445" s="34" t="s">
        <v>19</v>
      </c>
      <c r="H1445" s="34">
        <v>40.139989999999898</v>
      </c>
      <c r="I1445" s="2">
        <v>-109.95676</v>
      </c>
      <c r="J1445" s="35">
        <v>12737</v>
      </c>
      <c r="K1445" s="34">
        <v>365</v>
      </c>
      <c r="L1445" s="34">
        <v>730</v>
      </c>
      <c r="M1445" s="34">
        <v>1095</v>
      </c>
      <c r="N1445" s="34">
        <v>1460</v>
      </c>
      <c r="O1445" s="34">
        <v>1825</v>
      </c>
      <c r="P1445" s="34">
        <v>2190</v>
      </c>
      <c r="Q1445" s="48">
        <v>2.3290384453705478E-4</v>
      </c>
      <c r="R1445" s="14">
        <v>11698.975107901952</v>
      </c>
      <c r="S1445" s="14">
        <v>10745.54593509535</v>
      </c>
      <c r="T1445" s="14">
        <v>9869.8182001646783</v>
      </c>
      <c r="U1445" s="14">
        <v>9065.4594836495417</v>
      </c>
      <c r="V1445" s="14">
        <v>8326.6534380866487</v>
      </c>
      <c r="W1445" s="12">
        <v>7648.0577297873851</v>
      </c>
      <c r="X1445" s="88">
        <f t="shared" si="157"/>
        <v>18.781266928000001</v>
      </c>
      <c r="Y1445" s="88">
        <f t="shared" si="162"/>
        <v>17.250653551506176</v>
      </c>
      <c r="Z1445" s="88">
        <f t="shared" si="163"/>
        <v>15.844780285319237</v>
      </c>
      <c r="AA1445" s="88">
        <f t="shared" si="158"/>
        <v>14.553481208143625</v>
      </c>
      <c r="AB1445" s="88">
        <f t="shared" si="159"/>
        <v>13.367418888858529</v>
      </c>
      <c r="AC1445" s="88">
        <f t="shared" si="160"/>
        <v>12.278016867210038</v>
      </c>
      <c r="AD1445" s="88">
        <f t="shared" si="161"/>
        <v>11.27739763711161</v>
      </c>
    </row>
    <row r="1446" spans="1:30" x14ac:dyDescent="0.25">
      <c r="A1446" s="30" t="s">
        <v>1028</v>
      </c>
      <c r="B1446" s="47">
        <v>40403</v>
      </c>
      <c r="C1446" s="35">
        <v>4301333750</v>
      </c>
      <c r="D1446" s="34">
        <v>365</v>
      </c>
      <c r="E1446" s="32">
        <v>12757</v>
      </c>
      <c r="F1446" s="34" t="s">
        <v>18</v>
      </c>
      <c r="G1446" s="34" t="s">
        <v>32</v>
      </c>
      <c r="H1446" s="34">
        <v>40.090600000000002</v>
      </c>
      <c r="I1446" s="2">
        <v>-110.06529</v>
      </c>
      <c r="J1446" s="35">
        <v>12757</v>
      </c>
      <c r="K1446" s="34">
        <v>365</v>
      </c>
      <c r="L1446" s="34">
        <v>730</v>
      </c>
      <c r="M1446" s="34">
        <v>1095</v>
      </c>
      <c r="N1446" s="34">
        <v>1460</v>
      </c>
      <c r="O1446" s="34">
        <v>1825</v>
      </c>
      <c r="P1446" s="34">
        <v>2190</v>
      </c>
      <c r="Q1446" s="48">
        <v>2.3290384453705478E-4</v>
      </c>
      <c r="R1446" s="14">
        <v>11717.345171665635</v>
      </c>
      <c r="S1446" s="14">
        <v>10762.418897229441</v>
      </c>
      <c r="T1446" s="14">
        <v>9885.316069678951</v>
      </c>
      <c r="U1446" s="14">
        <v>9079.6943262084642</v>
      </c>
      <c r="V1446" s="14">
        <v>8339.7281863603184</v>
      </c>
      <c r="W1446" s="12">
        <v>7660.0669277614561</v>
      </c>
      <c r="X1446" s="88">
        <f t="shared" si="157"/>
        <v>18.810757807999998</v>
      </c>
      <c r="Y1446" s="88">
        <f t="shared" si="162"/>
        <v>17.277741018808531</v>
      </c>
      <c r="Z1446" s="88">
        <f t="shared" si="163"/>
        <v>15.869660210396288</v>
      </c>
      <c r="AA1446" s="88">
        <f t="shared" si="158"/>
        <v>14.576333498648678</v>
      </c>
      <c r="AB1446" s="88">
        <f t="shared" si="159"/>
        <v>13.388408790544734</v>
      </c>
      <c r="AC1446" s="88">
        <f t="shared" si="160"/>
        <v>12.297296158828489</v>
      </c>
      <c r="AD1446" s="88">
        <f t="shared" si="161"/>
        <v>11.295105727929089</v>
      </c>
    </row>
    <row r="1447" spans="1:30" x14ac:dyDescent="0.25">
      <c r="A1447" s="30" t="s">
        <v>1643</v>
      </c>
      <c r="B1447" s="47">
        <v>41197</v>
      </c>
      <c r="C1447" s="35">
        <v>4301351549</v>
      </c>
      <c r="D1447" s="34">
        <v>77</v>
      </c>
      <c r="E1447" s="32">
        <v>12824</v>
      </c>
      <c r="F1447" s="34" t="s">
        <v>18</v>
      </c>
      <c r="G1447" s="34" t="s">
        <v>32</v>
      </c>
      <c r="H1447" s="34">
        <v>40.248620000000003</v>
      </c>
      <c r="I1447" s="2">
        <v>-110.24869</v>
      </c>
      <c r="J1447" s="35">
        <v>12824</v>
      </c>
      <c r="K1447" s="34">
        <v>365</v>
      </c>
      <c r="L1447" s="34">
        <v>730</v>
      </c>
      <c r="M1447" s="34">
        <v>1095</v>
      </c>
      <c r="N1447" s="34">
        <v>1460</v>
      </c>
      <c r="O1447" s="34">
        <v>1825</v>
      </c>
      <c r="P1447" s="34">
        <v>2190</v>
      </c>
      <c r="Q1447" s="48">
        <v>2.3290384453705478E-4</v>
      </c>
      <c r="R1447" s="14">
        <v>11778.884885273976</v>
      </c>
      <c r="S1447" s="14">
        <v>10818.943320378643</v>
      </c>
      <c r="T1447" s="14">
        <v>9937.2339325517642</v>
      </c>
      <c r="U1447" s="14">
        <v>9127.3810487808532</v>
      </c>
      <c r="V1447" s="14">
        <v>8383.5285930771133</v>
      </c>
      <c r="W1447" s="12">
        <v>7700.2977409745954</v>
      </c>
      <c r="X1447" s="88">
        <f t="shared" si="157"/>
        <v>18.909552255999998</v>
      </c>
      <c r="Y1447" s="88">
        <f t="shared" si="162"/>
        <v>17.368484034271429</v>
      </c>
      <c r="Z1447" s="88">
        <f t="shared" si="163"/>
        <v>15.953007959404404</v>
      </c>
      <c r="AA1447" s="88">
        <f t="shared" si="158"/>
        <v>14.652888671840607</v>
      </c>
      <c r="AB1447" s="88">
        <f t="shared" si="159"/>
        <v>13.458724961193514</v>
      </c>
      <c r="AC1447" s="88">
        <f t="shared" si="160"/>
        <v>12.361881785750299</v>
      </c>
      <c r="AD1447" s="88">
        <f t="shared" si="161"/>
        <v>11.354427832167643</v>
      </c>
    </row>
    <row r="1448" spans="1:30" x14ac:dyDescent="0.25">
      <c r="A1448" s="30" t="s">
        <v>1541</v>
      </c>
      <c r="B1448" s="47">
        <v>41059</v>
      </c>
      <c r="C1448" s="35">
        <v>4304752121</v>
      </c>
      <c r="D1448" s="34">
        <v>239</v>
      </c>
      <c r="E1448" s="32">
        <v>12887</v>
      </c>
      <c r="F1448" s="34" t="s">
        <v>18</v>
      </c>
      <c r="G1448" s="34" t="s">
        <v>19</v>
      </c>
      <c r="H1448" s="34">
        <v>40.19455</v>
      </c>
      <c r="I1448" s="2">
        <v>-109.870859999999</v>
      </c>
      <c r="J1448" s="35">
        <v>12887</v>
      </c>
      <c r="K1448" s="34">
        <v>365</v>
      </c>
      <c r="L1448" s="34">
        <v>730</v>
      </c>
      <c r="M1448" s="34">
        <v>1095</v>
      </c>
      <c r="N1448" s="34">
        <v>1460</v>
      </c>
      <c r="O1448" s="34">
        <v>1825</v>
      </c>
      <c r="P1448" s="34">
        <v>2190</v>
      </c>
      <c r="Q1448" s="48">
        <v>2.3290384453705478E-4</v>
      </c>
      <c r="R1448" s="14">
        <v>11836.750586129579</v>
      </c>
      <c r="S1448" s="14">
        <v>10872.093151101028</v>
      </c>
      <c r="T1448" s="14">
        <v>9986.0522215217243</v>
      </c>
      <c r="U1448" s="14">
        <v>9172.220802841457</v>
      </c>
      <c r="V1448" s="14">
        <v>8424.7140501391732</v>
      </c>
      <c r="W1448" s="12">
        <v>7738.1267145929205</v>
      </c>
      <c r="X1448" s="88">
        <f t="shared" si="157"/>
        <v>19.002448527999999</v>
      </c>
      <c r="Y1448" s="88">
        <f t="shared" si="162"/>
        <v>17.453809556273853</v>
      </c>
      <c r="Z1448" s="88">
        <f t="shared" si="163"/>
        <v>16.031379723397112</v>
      </c>
      <c r="AA1448" s="88">
        <f t="shared" si="158"/>
        <v>14.724873386931529</v>
      </c>
      <c r="AB1448" s="88">
        <f t="shared" si="159"/>
        <v>13.524843151505053</v>
      </c>
      <c r="AC1448" s="88">
        <f t="shared" si="160"/>
        <v>12.422611554348416</v>
      </c>
      <c r="AD1448" s="88">
        <f t="shared" si="161"/>
        <v>11.410208318242702</v>
      </c>
    </row>
    <row r="1449" spans="1:30" x14ac:dyDescent="0.25">
      <c r="A1449" s="30" t="s">
        <v>1448</v>
      </c>
      <c r="B1449" s="47">
        <v>40927</v>
      </c>
      <c r="C1449" s="35">
        <v>4301350906</v>
      </c>
      <c r="D1449" s="34">
        <v>335</v>
      </c>
      <c r="E1449" s="32">
        <v>12953</v>
      </c>
      <c r="F1449" s="34" t="s">
        <v>18</v>
      </c>
      <c r="G1449" s="34" t="s">
        <v>32</v>
      </c>
      <c r="H1449" s="34">
        <v>40.054090000000002</v>
      </c>
      <c r="I1449" s="2">
        <v>-110.20149000000001</v>
      </c>
      <c r="J1449" s="35">
        <v>12953</v>
      </c>
      <c r="K1449" s="34">
        <v>365</v>
      </c>
      <c r="L1449" s="34">
        <v>730</v>
      </c>
      <c r="M1449" s="34">
        <v>1095</v>
      </c>
      <c r="N1449" s="34">
        <v>1460</v>
      </c>
      <c r="O1449" s="34">
        <v>1825</v>
      </c>
      <c r="P1449" s="34">
        <v>2190</v>
      </c>
      <c r="Q1449" s="48">
        <v>2.3290384453705478E-4</v>
      </c>
      <c r="R1449" s="14">
        <v>11897.371796549734</v>
      </c>
      <c r="S1449" s="14">
        <v>10927.773926143525</v>
      </c>
      <c r="T1449" s="14">
        <v>10037.195190918825</v>
      </c>
      <c r="U1449" s="14">
        <v>9219.1957832859007</v>
      </c>
      <c r="V1449" s="14">
        <v>8467.8607194422839</v>
      </c>
      <c r="W1449" s="12">
        <v>7777.757067907356</v>
      </c>
      <c r="X1449" s="88">
        <f t="shared" si="157"/>
        <v>19.099768431999998</v>
      </c>
      <c r="Y1449" s="88">
        <f t="shared" si="162"/>
        <v>17.543198198371631</v>
      </c>
      <c r="Z1449" s="88">
        <f t="shared" si="163"/>
        <v>16.113483476151377</v>
      </c>
      <c r="AA1449" s="88">
        <f t="shared" si="158"/>
        <v>14.800285945598207</v>
      </c>
      <c r="AB1449" s="88">
        <f t="shared" si="159"/>
        <v>13.594109827069525</v>
      </c>
      <c r="AC1449" s="88">
        <f t="shared" si="160"/>
        <v>12.486233216689303</v>
      </c>
      <c r="AD1449" s="88">
        <f t="shared" si="161"/>
        <v>11.468645017940384</v>
      </c>
    </row>
    <row r="1450" spans="1:30" x14ac:dyDescent="0.25">
      <c r="A1450" s="30" t="s">
        <v>1305</v>
      </c>
      <c r="B1450" s="47">
        <v>40713</v>
      </c>
      <c r="C1450" s="35">
        <v>4304751492</v>
      </c>
      <c r="D1450" s="34">
        <v>364</v>
      </c>
      <c r="E1450" s="32">
        <v>12978</v>
      </c>
      <c r="F1450" s="34" t="s">
        <v>18</v>
      </c>
      <c r="G1450" s="34" t="s">
        <v>19</v>
      </c>
      <c r="H1450" s="34">
        <v>40.130310000000001</v>
      </c>
      <c r="I1450" s="2">
        <v>-109.81941</v>
      </c>
      <c r="J1450" s="35">
        <v>12978</v>
      </c>
      <c r="K1450" s="34">
        <v>365</v>
      </c>
      <c r="L1450" s="34">
        <v>730</v>
      </c>
      <c r="M1450" s="34">
        <v>1095</v>
      </c>
      <c r="N1450" s="34">
        <v>1460</v>
      </c>
      <c r="O1450" s="34">
        <v>1825</v>
      </c>
      <c r="P1450" s="34">
        <v>2190</v>
      </c>
      <c r="Q1450" s="48">
        <v>2.3290384453705478E-4</v>
      </c>
      <c r="R1450" s="14">
        <v>11920.334376254339</v>
      </c>
      <c r="S1450" s="14">
        <v>10948.865128811138</v>
      </c>
      <c r="T1450" s="14">
        <v>10056.567527811665</v>
      </c>
      <c r="U1450" s="14">
        <v>9236.989336484552</v>
      </c>
      <c r="V1450" s="14">
        <v>8484.204154784371</v>
      </c>
      <c r="W1450" s="12">
        <v>7792.7685653749459</v>
      </c>
      <c r="X1450" s="88">
        <f t="shared" si="157"/>
        <v>19.136632031999998</v>
      </c>
      <c r="Y1450" s="88">
        <f t="shared" si="162"/>
        <v>17.577057532499577</v>
      </c>
      <c r="Z1450" s="88">
        <f t="shared" si="163"/>
        <v>16.144583382497689</v>
      </c>
      <c r="AA1450" s="88">
        <f t="shared" si="158"/>
        <v>14.828851308729524</v>
      </c>
      <c r="AB1450" s="88">
        <f t="shared" si="159"/>
        <v>13.620347204177277</v>
      </c>
      <c r="AC1450" s="88">
        <f t="shared" si="160"/>
        <v>12.510332331212364</v>
      </c>
      <c r="AD1450" s="88">
        <f t="shared" si="161"/>
        <v>11.490780131462234</v>
      </c>
    </row>
    <row r="1451" spans="1:30" x14ac:dyDescent="0.25">
      <c r="A1451" s="30" t="s">
        <v>1553</v>
      </c>
      <c r="B1451" s="47">
        <v>41082</v>
      </c>
      <c r="C1451" s="35">
        <v>4301333808</v>
      </c>
      <c r="D1451" s="34">
        <v>366</v>
      </c>
      <c r="E1451" s="32">
        <v>12995</v>
      </c>
      <c r="F1451" s="34" t="s">
        <v>18</v>
      </c>
      <c r="G1451" s="34" t="s">
        <v>32</v>
      </c>
      <c r="H1451" s="34">
        <v>40.308689999999899</v>
      </c>
      <c r="I1451" s="2">
        <v>-110.04297</v>
      </c>
      <c r="J1451" s="35">
        <v>12995</v>
      </c>
      <c r="K1451" s="34">
        <v>365</v>
      </c>
      <c r="L1451" s="34">
        <v>730</v>
      </c>
      <c r="M1451" s="34">
        <v>1095</v>
      </c>
      <c r="N1451" s="34">
        <v>1460</v>
      </c>
      <c r="O1451" s="34">
        <v>1825</v>
      </c>
      <c r="P1451" s="34">
        <v>2190</v>
      </c>
      <c r="Q1451" s="48">
        <v>2.3290384453705478E-4</v>
      </c>
      <c r="R1451" s="14">
        <v>11935.948930453471</v>
      </c>
      <c r="S1451" s="14">
        <v>10963.207146625115</v>
      </c>
      <c r="T1451" s="14">
        <v>10069.740716898797</v>
      </c>
      <c r="U1451" s="14">
        <v>9249.0889526596366</v>
      </c>
      <c r="V1451" s="14">
        <v>8495.3176908169899</v>
      </c>
      <c r="W1451" s="12">
        <v>7802.9763836529064</v>
      </c>
      <c r="X1451" s="88">
        <f t="shared" si="157"/>
        <v>19.161699280000001</v>
      </c>
      <c r="Y1451" s="88">
        <f t="shared" si="162"/>
        <v>17.600081879706583</v>
      </c>
      <c r="Z1451" s="88">
        <f t="shared" si="163"/>
        <v>16.165731318813183</v>
      </c>
      <c r="AA1451" s="88">
        <f t="shared" si="158"/>
        <v>14.84827575565882</v>
      </c>
      <c r="AB1451" s="88">
        <f t="shared" si="159"/>
        <v>13.638188620610551</v>
      </c>
      <c r="AC1451" s="88">
        <f t="shared" si="160"/>
        <v>12.526719729088047</v>
      </c>
      <c r="AD1451" s="88">
        <f t="shared" si="161"/>
        <v>11.505832008657091</v>
      </c>
    </row>
    <row r="1452" spans="1:30" x14ac:dyDescent="0.25">
      <c r="A1452" s="30" t="s">
        <v>1406</v>
      </c>
      <c r="B1452" s="47">
        <v>40880</v>
      </c>
      <c r="C1452" s="35">
        <v>4301350634</v>
      </c>
      <c r="D1452" s="34">
        <v>308</v>
      </c>
      <c r="E1452" s="32">
        <v>13045</v>
      </c>
      <c r="F1452" s="34" t="s">
        <v>18</v>
      </c>
      <c r="G1452" s="34" t="s">
        <v>32</v>
      </c>
      <c r="H1452" s="34">
        <v>40.058300000000003</v>
      </c>
      <c r="I1452" s="2">
        <v>-110.12661</v>
      </c>
      <c r="J1452" s="35">
        <v>13045</v>
      </c>
      <c r="K1452" s="34">
        <v>365</v>
      </c>
      <c r="L1452" s="34">
        <v>730</v>
      </c>
      <c r="M1452" s="34">
        <v>1095</v>
      </c>
      <c r="N1452" s="34">
        <v>1460</v>
      </c>
      <c r="O1452" s="34">
        <v>1825</v>
      </c>
      <c r="P1452" s="34">
        <v>2190</v>
      </c>
      <c r="Q1452" s="48">
        <v>2.3290384453705478E-4</v>
      </c>
      <c r="R1452" s="14">
        <v>11981.87408986268</v>
      </c>
      <c r="S1452" s="14">
        <v>11005.389551960339</v>
      </c>
      <c r="T1452" s="14">
        <v>10108.48539068448</v>
      </c>
      <c r="U1452" s="14">
        <v>9284.6760590569411</v>
      </c>
      <c r="V1452" s="14">
        <v>8528.0045615011659</v>
      </c>
      <c r="W1452" s="12">
        <v>7832.9993785880852</v>
      </c>
      <c r="X1452" s="88">
        <f t="shared" si="157"/>
        <v>19.235426480000001</v>
      </c>
      <c r="Y1452" s="88">
        <f t="shared" si="162"/>
        <v>17.667800547962475</v>
      </c>
      <c r="Z1452" s="88">
        <f t="shared" si="163"/>
        <v>16.227931131505805</v>
      </c>
      <c r="AA1452" s="88">
        <f t="shared" si="158"/>
        <v>14.905406481921455</v>
      </c>
      <c r="AB1452" s="88">
        <f t="shared" si="159"/>
        <v>13.690663374826057</v>
      </c>
      <c r="AC1452" s="88">
        <f t="shared" si="160"/>
        <v>12.574917958134174</v>
      </c>
      <c r="AD1452" s="88">
        <f t="shared" si="161"/>
        <v>11.550102235700789</v>
      </c>
    </row>
    <row r="1453" spans="1:30" x14ac:dyDescent="0.25">
      <c r="A1453" s="30" t="s">
        <v>1378</v>
      </c>
      <c r="B1453" s="47">
        <v>40835</v>
      </c>
      <c r="C1453" s="35">
        <v>4301350537</v>
      </c>
      <c r="D1453" s="34">
        <v>366</v>
      </c>
      <c r="E1453" s="32">
        <v>13047</v>
      </c>
      <c r="F1453" s="34" t="s">
        <v>18</v>
      </c>
      <c r="G1453" s="34" t="s">
        <v>32</v>
      </c>
      <c r="H1453" s="34">
        <v>40.057899999999897</v>
      </c>
      <c r="I1453" s="2">
        <v>-110.06529</v>
      </c>
      <c r="J1453" s="35">
        <v>13047</v>
      </c>
      <c r="K1453" s="34">
        <v>365</v>
      </c>
      <c r="L1453" s="34">
        <v>730</v>
      </c>
      <c r="M1453" s="34">
        <v>1095</v>
      </c>
      <c r="N1453" s="34">
        <v>1460</v>
      </c>
      <c r="O1453" s="34">
        <v>1825</v>
      </c>
      <c r="P1453" s="34">
        <v>2190</v>
      </c>
      <c r="Q1453" s="48">
        <v>2.3290384453705478E-4</v>
      </c>
      <c r="R1453" s="14">
        <v>11983.711096239049</v>
      </c>
      <c r="S1453" s="14">
        <v>11007.076848173749</v>
      </c>
      <c r="T1453" s="14">
        <v>10110.035177635908</v>
      </c>
      <c r="U1453" s="14">
        <v>9286.0995433128337</v>
      </c>
      <c r="V1453" s="14">
        <v>8529.3120363285325</v>
      </c>
      <c r="W1453" s="12">
        <v>7834.2002983854918</v>
      </c>
      <c r="X1453" s="88">
        <f t="shared" si="157"/>
        <v>19.238375567999999</v>
      </c>
      <c r="Y1453" s="88">
        <f t="shared" si="162"/>
        <v>17.67050929469271</v>
      </c>
      <c r="Z1453" s="88">
        <f t="shared" si="163"/>
        <v>16.230419124013512</v>
      </c>
      <c r="AA1453" s="88">
        <f t="shared" si="158"/>
        <v>14.90769171097196</v>
      </c>
      <c r="AB1453" s="88">
        <f t="shared" si="159"/>
        <v>13.692762364994678</v>
      </c>
      <c r="AC1453" s="88">
        <f t="shared" si="160"/>
        <v>12.576845887296018</v>
      </c>
      <c r="AD1453" s="88">
        <f t="shared" si="161"/>
        <v>11.551873044782536</v>
      </c>
    </row>
    <row r="1454" spans="1:30" x14ac:dyDescent="0.25">
      <c r="A1454" s="30" t="s">
        <v>996</v>
      </c>
      <c r="B1454" s="47">
        <v>40372</v>
      </c>
      <c r="C1454" s="35">
        <v>4304750944</v>
      </c>
      <c r="D1454" s="34">
        <v>363</v>
      </c>
      <c r="E1454" s="32">
        <v>13059</v>
      </c>
      <c r="F1454" s="34" t="s">
        <v>18</v>
      </c>
      <c r="G1454" s="34" t="s">
        <v>19</v>
      </c>
      <c r="H1454" s="34">
        <v>40.125819999999898</v>
      </c>
      <c r="I1454" s="2">
        <v>-109.97591</v>
      </c>
      <c r="J1454" s="35">
        <v>13059</v>
      </c>
      <c r="K1454" s="34">
        <v>365</v>
      </c>
      <c r="L1454" s="34">
        <v>730</v>
      </c>
      <c r="M1454" s="34">
        <v>1095</v>
      </c>
      <c r="N1454" s="34">
        <v>1460</v>
      </c>
      <c r="O1454" s="34">
        <v>1825</v>
      </c>
      <c r="P1454" s="34">
        <v>2190</v>
      </c>
      <c r="Q1454" s="48">
        <v>2.3290384453705478E-4</v>
      </c>
      <c r="R1454" s="14">
        <v>11994.733134497259</v>
      </c>
      <c r="S1454" s="14">
        <v>11017.200625454203</v>
      </c>
      <c r="T1454" s="14">
        <v>10119.33389934447</v>
      </c>
      <c r="U1454" s="14">
        <v>9294.6404488481876</v>
      </c>
      <c r="V1454" s="14">
        <v>8537.1568852927339</v>
      </c>
      <c r="W1454" s="12">
        <v>7841.4058171699344</v>
      </c>
      <c r="X1454" s="88">
        <f t="shared" si="157"/>
        <v>19.256070095999998</v>
      </c>
      <c r="Y1454" s="88">
        <f t="shared" si="162"/>
        <v>17.686761775074125</v>
      </c>
      <c r="Z1454" s="88">
        <f t="shared" si="163"/>
        <v>16.245347079059741</v>
      </c>
      <c r="AA1454" s="88">
        <f t="shared" si="158"/>
        <v>14.921403085274992</v>
      </c>
      <c r="AB1454" s="88">
        <f t="shared" si="159"/>
        <v>13.705356306006401</v>
      </c>
      <c r="AC1454" s="88">
        <f t="shared" si="160"/>
        <v>12.588413462267088</v>
      </c>
      <c r="AD1454" s="88">
        <f t="shared" si="161"/>
        <v>11.562497899273023</v>
      </c>
    </row>
    <row r="1455" spans="1:30" x14ac:dyDescent="0.25">
      <c r="A1455" s="30" t="s">
        <v>252</v>
      </c>
      <c r="B1455" s="47">
        <v>33852</v>
      </c>
      <c r="C1455" s="35">
        <v>4301331304</v>
      </c>
      <c r="D1455" s="34">
        <v>366</v>
      </c>
      <c r="E1455" s="32">
        <v>13161</v>
      </c>
      <c r="F1455" s="34" t="s">
        <v>18</v>
      </c>
      <c r="G1455" s="34" t="s">
        <v>32</v>
      </c>
      <c r="H1455" s="34">
        <v>40.27572</v>
      </c>
      <c r="I1455" s="2">
        <v>-110.342389999999</v>
      </c>
      <c r="J1455" s="35">
        <v>13161</v>
      </c>
      <c r="K1455" s="34">
        <v>365</v>
      </c>
      <c r="L1455" s="34">
        <v>730</v>
      </c>
      <c r="M1455" s="34">
        <v>1095</v>
      </c>
      <c r="N1455" s="34">
        <v>1460</v>
      </c>
      <c r="O1455" s="34">
        <v>1825</v>
      </c>
      <c r="P1455" s="34">
        <v>2190</v>
      </c>
      <c r="Q1455" s="48">
        <v>2.3290384453705478E-4</v>
      </c>
      <c r="R1455" s="14">
        <v>12088.420459692044</v>
      </c>
      <c r="S1455" s="14">
        <v>11103.252732338064</v>
      </c>
      <c r="T1455" s="14">
        <v>10198.373033867263</v>
      </c>
      <c r="U1455" s="14">
        <v>9367.2381458986893</v>
      </c>
      <c r="V1455" s="14">
        <v>8603.8381014884508</v>
      </c>
      <c r="W1455" s="12">
        <v>7902.6527268376994</v>
      </c>
      <c r="X1455" s="88">
        <f t="shared" si="157"/>
        <v>19.406473584</v>
      </c>
      <c r="Y1455" s="88">
        <f t="shared" si="162"/>
        <v>17.824907858316145</v>
      </c>
      <c r="Z1455" s="88">
        <f t="shared" si="163"/>
        <v>16.372234696952699</v>
      </c>
      <c r="AA1455" s="88">
        <f t="shared" si="158"/>
        <v>15.037949766850769</v>
      </c>
      <c r="AB1455" s="88">
        <f t="shared" si="159"/>
        <v>13.812404804606036</v>
      </c>
      <c r="AC1455" s="88">
        <f t="shared" si="160"/>
        <v>12.686737849521185</v>
      </c>
      <c r="AD1455" s="88">
        <f t="shared" si="161"/>
        <v>11.652809162442168</v>
      </c>
    </row>
    <row r="1456" spans="1:30" x14ac:dyDescent="0.25">
      <c r="A1456" s="30" t="s">
        <v>1499</v>
      </c>
      <c r="B1456" s="47">
        <v>40995</v>
      </c>
      <c r="C1456" s="35">
        <v>4304751998</v>
      </c>
      <c r="D1456" s="34">
        <v>304</v>
      </c>
      <c r="E1456" s="32">
        <v>13174</v>
      </c>
      <c r="F1456" s="34" t="s">
        <v>18</v>
      </c>
      <c r="G1456" s="34" t="s">
        <v>19</v>
      </c>
      <c r="H1456" s="34">
        <v>40.1405999999999</v>
      </c>
      <c r="I1456" s="2">
        <v>-109.81439</v>
      </c>
      <c r="J1456" s="35">
        <v>13174</v>
      </c>
      <c r="K1456" s="34">
        <v>365</v>
      </c>
      <c r="L1456" s="34">
        <v>730</v>
      </c>
      <c r="M1456" s="34">
        <v>1095</v>
      </c>
      <c r="N1456" s="34">
        <v>1460</v>
      </c>
      <c r="O1456" s="34">
        <v>1825</v>
      </c>
      <c r="P1456" s="34">
        <v>2190</v>
      </c>
      <c r="Q1456" s="48">
        <v>2.3290384453705478E-4</v>
      </c>
      <c r="R1456" s="14">
        <v>12100.361001138439</v>
      </c>
      <c r="S1456" s="14">
        <v>11114.220157725222</v>
      </c>
      <c r="T1456" s="14">
        <v>10208.446649051541</v>
      </c>
      <c r="U1456" s="14">
        <v>9376.4907935619885</v>
      </c>
      <c r="V1456" s="14">
        <v>8612.3366878663364</v>
      </c>
      <c r="W1456" s="12">
        <v>7910.4587055208458</v>
      </c>
      <c r="X1456" s="88">
        <f t="shared" si="157"/>
        <v>19.425642656000001</v>
      </c>
      <c r="Y1456" s="88">
        <f t="shared" si="162"/>
        <v>17.842514712062677</v>
      </c>
      <c r="Z1456" s="88">
        <f t="shared" si="163"/>
        <v>16.388406648252779</v>
      </c>
      <c r="AA1456" s="88">
        <f t="shared" si="158"/>
        <v>15.052803755679054</v>
      </c>
      <c r="AB1456" s="88">
        <f t="shared" si="159"/>
        <v>13.826048240702068</v>
      </c>
      <c r="AC1456" s="88">
        <f t="shared" si="160"/>
        <v>12.699269389073178</v>
      </c>
      <c r="AD1456" s="88">
        <f t="shared" si="161"/>
        <v>11.664319421473529</v>
      </c>
    </row>
    <row r="1457" spans="1:30" x14ac:dyDescent="0.25">
      <c r="A1457" s="30" t="s">
        <v>1502</v>
      </c>
      <c r="B1457" s="47">
        <v>40998</v>
      </c>
      <c r="C1457" s="35">
        <v>4301350871</v>
      </c>
      <c r="D1457" s="34">
        <v>296</v>
      </c>
      <c r="E1457" s="32">
        <v>13220</v>
      </c>
      <c r="F1457" s="34" t="s">
        <v>18</v>
      </c>
      <c r="G1457" s="34" t="s">
        <v>32</v>
      </c>
      <c r="H1457" s="34">
        <v>40.011949999999899</v>
      </c>
      <c r="I1457" s="2">
        <v>-110.52455</v>
      </c>
      <c r="J1457" s="35">
        <v>13220</v>
      </c>
      <c r="K1457" s="34">
        <v>365</v>
      </c>
      <c r="L1457" s="34">
        <v>730</v>
      </c>
      <c r="M1457" s="34">
        <v>1095</v>
      </c>
      <c r="N1457" s="34">
        <v>1460</v>
      </c>
      <c r="O1457" s="34">
        <v>1825</v>
      </c>
      <c r="P1457" s="34">
        <v>2190</v>
      </c>
      <c r="Q1457" s="48">
        <v>2.3290384453705478E-4</v>
      </c>
      <c r="R1457" s="14">
        <v>12142.612147794913</v>
      </c>
      <c r="S1457" s="14">
        <v>11153.02797063363</v>
      </c>
      <c r="T1457" s="14">
        <v>10244.091748934368</v>
      </c>
      <c r="U1457" s="14">
        <v>9409.2309314475096</v>
      </c>
      <c r="V1457" s="14">
        <v>8642.4086088957756</v>
      </c>
      <c r="W1457" s="12">
        <v>7938.0798608612095</v>
      </c>
      <c r="X1457" s="88">
        <f t="shared" si="157"/>
        <v>19.493471679999999</v>
      </c>
      <c r="Y1457" s="88">
        <f t="shared" si="162"/>
        <v>17.904815886858103</v>
      </c>
      <c r="Z1457" s="88">
        <f t="shared" si="163"/>
        <v>16.445630475929995</v>
      </c>
      <c r="AA1457" s="88">
        <f t="shared" si="158"/>
        <v>15.105364023840679</v>
      </c>
      <c r="AB1457" s="88">
        <f t="shared" si="159"/>
        <v>13.874325014580336</v>
      </c>
      <c r="AC1457" s="88">
        <f t="shared" si="160"/>
        <v>12.743611759795613</v>
      </c>
      <c r="AD1457" s="88">
        <f t="shared" si="161"/>
        <v>11.705048030353732</v>
      </c>
    </row>
    <row r="1458" spans="1:30" x14ac:dyDescent="0.25">
      <c r="A1458" s="30" t="s">
        <v>506</v>
      </c>
      <c r="B1458" s="47">
        <v>39087</v>
      </c>
      <c r="C1458" s="35">
        <v>4301333255</v>
      </c>
      <c r="D1458" s="34">
        <v>366</v>
      </c>
      <c r="E1458" s="32">
        <v>13263</v>
      </c>
      <c r="F1458" s="34" t="s">
        <v>18</v>
      </c>
      <c r="G1458" s="34" t="s">
        <v>32</v>
      </c>
      <c r="H1458" s="34">
        <v>40.0765999999999</v>
      </c>
      <c r="I1458" s="2">
        <v>-110.08902</v>
      </c>
      <c r="J1458" s="35">
        <v>13263</v>
      </c>
      <c r="K1458" s="34">
        <v>365</v>
      </c>
      <c r="L1458" s="34">
        <v>730</v>
      </c>
      <c r="M1458" s="34">
        <v>1095</v>
      </c>
      <c r="N1458" s="34">
        <v>1460</v>
      </c>
      <c r="O1458" s="34">
        <v>1825</v>
      </c>
      <c r="P1458" s="34">
        <v>2190</v>
      </c>
      <c r="Q1458" s="48">
        <v>2.3290384453705478E-4</v>
      </c>
      <c r="R1458" s="14">
        <v>12182.107784886832</v>
      </c>
      <c r="S1458" s="14">
        <v>11189.304839221923</v>
      </c>
      <c r="T1458" s="14">
        <v>10277.412168390054</v>
      </c>
      <c r="U1458" s="14">
        <v>9439.8358429491927</v>
      </c>
      <c r="V1458" s="14">
        <v>8670.5193176841658</v>
      </c>
      <c r="W1458" s="12">
        <v>7963.8996365054636</v>
      </c>
      <c r="X1458" s="88">
        <f t="shared" si="157"/>
        <v>19.556877071999999</v>
      </c>
      <c r="Y1458" s="88">
        <f t="shared" si="162"/>
        <v>17.963053941558169</v>
      </c>
      <c r="Z1458" s="88">
        <f t="shared" si="163"/>
        <v>16.49912231484565</v>
      </c>
      <c r="AA1458" s="88">
        <f t="shared" si="158"/>
        <v>15.154496448426544</v>
      </c>
      <c r="AB1458" s="88">
        <f t="shared" si="159"/>
        <v>13.919453303205675</v>
      </c>
      <c r="AC1458" s="88">
        <f t="shared" si="160"/>
        <v>12.78506223677528</v>
      </c>
      <c r="AD1458" s="88">
        <f t="shared" si="161"/>
        <v>11.743120425611313</v>
      </c>
    </row>
    <row r="1459" spans="1:30" x14ac:dyDescent="0.25">
      <c r="A1459" s="30" t="s">
        <v>240</v>
      </c>
      <c r="B1459" s="47">
        <v>33630</v>
      </c>
      <c r="C1459" s="35">
        <v>4301331333</v>
      </c>
      <c r="D1459" s="34">
        <v>314</v>
      </c>
      <c r="E1459" s="32">
        <v>13306</v>
      </c>
      <c r="F1459" s="34" t="s">
        <v>18</v>
      </c>
      <c r="G1459" s="34" t="s">
        <v>32</v>
      </c>
      <c r="H1459" s="34">
        <v>40.398530000000001</v>
      </c>
      <c r="I1459" s="2">
        <v>-110.0919</v>
      </c>
      <c r="J1459" s="35">
        <v>13306</v>
      </c>
      <c r="K1459" s="34">
        <v>365</v>
      </c>
      <c r="L1459" s="34">
        <v>730</v>
      </c>
      <c r="M1459" s="34">
        <v>1095</v>
      </c>
      <c r="N1459" s="34">
        <v>1460</v>
      </c>
      <c r="O1459" s="34">
        <v>1825</v>
      </c>
      <c r="P1459" s="34">
        <v>2190</v>
      </c>
      <c r="Q1459" s="48">
        <v>2.3290384453705478E-4</v>
      </c>
      <c r="R1459" s="14">
        <v>12221.603421978753</v>
      </c>
      <c r="S1459" s="14">
        <v>11225.581707810217</v>
      </c>
      <c r="T1459" s="14">
        <v>10310.732587845741</v>
      </c>
      <c r="U1459" s="14">
        <v>9470.4407544508758</v>
      </c>
      <c r="V1459" s="14">
        <v>8698.630026472556</v>
      </c>
      <c r="W1459" s="12">
        <v>7989.7194121497168</v>
      </c>
      <c r="X1459" s="88">
        <f t="shared" si="157"/>
        <v>19.620282463999999</v>
      </c>
      <c r="Y1459" s="88">
        <f t="shared" si="162"/>
        <v>18.021291996258238</v>
      </c>
      <c r="Z1459" s="88">
        <f t="shared" si="163"/>
        <v>16.552614153761308</v>
      </c>
      <c r="AA1459" s="88">
        <f t="shared" si="158"/>
        <v>15.203628873012411</v>
      </c>
      <c r="AB1459" s="88">
        <f t="shared" si="159"/>
        <v>13.964581591831012</v>
      </c>
      <c r="AC1459" s="88">
        <f t="shared" si="160"/>
        <v>12.826512713754948</v>
      </c>
      <c r="AD1459" s="88">
        <f t="shared" si="161"/>
        <v>11.781192820868892</v>
      </c>
    </row>
    <row r="1460" spans="1:30" x14ac:dyDescent="0.25">
      <c r="A1460" s="30" t="s">
        <v>1375</v>
      </c>
      <c r="B1460" s="47">
        <v>40829</v>
      </c>
      <c r="C1460" s="35">
        <v>4304751747</v>
      </c>
      <c r="D1460" s="34">
        <v>354</v>
      </c>
      <c r="E1460" s="32">
        <v>13316</v>
      </c>
      <c r="F1460" s="34" t="s">
        <v>18</v>
      </c>
      <c r="G1460" s="34" t="s">
        <v>19</v>
      </c>
      <c r="H1460" s="34">
        <v>40.158679999999897</v>
      </c>
      <c r="I1460" s="2">
        <v>-109.96539</v>
      </c>
      <c r="J1460" s="35">
        <v>13316</v>
      </c>
      <c r="K1460" s="34">
        <v>365</v>
      </c>
      <c r="L1460" s="34">
        <v>730</v>
      </c>
      <c r="M1460" s="34">
        <v>1095</v>
      </c>
      <c r="N1460" s="34">
        <v>1460</v>
      </c>
      <c r="O1460" s="34">
        <v>1825</v>
      </c>
      <c r="P1460" s="34">
        <v>2190</v>
      </c>
      <c r="Q1460" s="48">
        <v>2.3290384453705478E-4</v>
      </c>
      <c r="R1460" s="14">
        <v>12230.788453860594</v>
      </c>
      <c r="S1460" s="14">
        <v>11234.018188877262</v>
      </c>
      <c r="T1460" s="14">
        <v>10318.481522602877</v>
      </c>
      <c r="U1460" s="14">
        <v>9477.5581757303353</v>
      </c>
      <c r="V1460" s="14">
        <v>8705.1674006093908</v>
      </c>
      <c r="W1460" s="12">
        <v>7995.7240111367528</v>
      </c>
      <c r="X1460" s="88">
        <f t="shared" si="157"/>
        <v>19.635027903999998</v>
      </c>
      <c r="Y1460" s="88">
        <f t="shared" si="162"/>
        <v>18.034835729909414</v>
      </c>
      <c r="Z1460" s="88">
        <f t="shared" si="163"/>
        <v>16.565054116299834</v>
      </c>
      <c r="AA1460" s="88">
        <f t="shared" si="158"/>
        <v>15.215055018264936</v>
      </c>
      <c r="AB1460" s="88">
        <f t="shared" si="159"/>
        <v>13.975076542674111</v>
      </c>
      <c r="AC1460" s="88">
        <f t="shared" si="160"/>
        <v>12.836152359564172</v>
      </c>
      <c r="AD1460" s="88">
        <f t="shared" si="161"/>
        <v>11.790046866277631</v>
      </c>
    </row>
    <row r="1461" spans="1:30" x14ac:dyDescent="0.25">
      <c r="A1461" s="30" t="s">
        <v>239</v>
      </c>
      <c r="B1461" s="47">
        <v>33613</v>
      </c>
      <c r="C1461" s="35">
        <v>4301331296</v>
      </c>
      <c r="D1461" s="34">
        <v>366</v>
      </c>
      <c r="E1461" s="32">
        <v>13320</v>
      </c>
      <c r="F1461" s="34" t="s">
        <v>18</v>
      </c>
      <c r="G1461" s="34" t="s">
        <v>32</v>
      </c>
      <c r="H1461" s="34">
        <v>40.380450000000003</v>
      </c>
      <c r="I1461" s="2">
        <v>-110.23323000000001</v>
      </c>
      <c r="J1461" s="35">
        <v>13320</v>
      </c>
      <c r="K1461" s="34">
        <v>365</v>
      </c>
      <c r="L1461" s="34">
        <v>730</v>
      </c>
      <c r="M1461" s="34">
        <v>1095</v>
      </c>
      <c r="N1461" s="34">
        <v>1460</v>
      </c>
      <c r="O1461" s="34">
        <v>1825</v>
      </c>
      <c r="P1461" s="34">
        <v>2190</v>
      </c>
      <c r="Q1461" s="48">
        <v>2.3290384453705478E-4</v>
      </c>
      <c r="R1461" s="14">
        <v>12234.462466613331</v>
      </c>
      <c r="S1461" s="14">
        <v>11237.392781304081</v>
      </c>
      <c r="T1461" s="14">
        <v>10321.581096505732</v>
      </c>
      <c r="U1461" s="14">
        <v>9480.4051442421205</v>
      </c>
      <c r="V1461" s="14">
        <v>8707.7823502641259</v>
      </c>
      <c r="W1461" s="12">
        <v>7998.125850731567</v>
      </c>
      <c r="X1461" s="88">
        <f t="shared" si="157"/>
        <v>19.64092608</v>
      </c>
      <c r="Y1461" s="88">
        <f t="shared" si="162"/>
        <v>18.040253223369888</v>
      </c>
      <c r="Z1461" s="88">
        <f t="shared" si="163"/>
        <v>16.570030101315243</v>
      </c>
      <c r="AA1461" s="88">
        <f t="shared" si="158"/>
        <v>15.219625476365946</v>
      </c>
      <c r="AB1461" s="88">
        <f t="shared" si="159"/>
        <v>13.979274523011354</v>
      </c>
      <c r="AC1461" s="88">
        <f t="shared" si="160"/>
        <v>12.840008217887865</v>
      </c>
      <c r="AD1461" s="88">
        <f t="shared" si="161"/>
        <v>11.793588484441127</v>
      </c>
    </row>
    <row r="1462" spans="1:30" x14ac:dyDescent="0.25">
      <c r="A1462" s="30" t="s">
        <v>343</v>
      </c>
      <c r="B1462" s="47">
        <v>37233</v>
      </c>
      <c r="C1462" s="35">
        <v>4301332223</v>
      </c>
      <c r="D1462" s="34">
        <v>313</v>
      </c>
      <c r="E1462" s="32">
        <v>13339</v>
      </c>
      <c r="F1462" s="34" t="s">
        <v>18</v>
      </c>
      <c r="G1462" s="34" t="s">
        <v>32</v>
      </c>
      <c r="H1462" s="34">
        <v>40.414299999999898</v>
      </c>
      <c r="I1462" s="2">
        <v>-110.10051</v>
      </c>
      <c r="J1462" s="35">
        <v>13339</v>
      </c>
      <c r="K1462" s="34">
        <v>365</v>
      </c>
      <c r="L1462" s="34">
        <v>730</v>
      </c>
      <c r="M1462" s="34">
        <v>1095</v>
      </c>
      <c r="N1462" s="34">
        <v>1460</v>
      </c>
      <c r="O1462" s="34">
        <v>1825</v>
      </c>
      <c r="P1462" s="34">
        <v>2190</v>
      </c>
      <c r="Q1462" s="48">
        <v>2.3290384453705478E-4</v>
      </c>
      <c r="R1462" s="14">
        <v>12251.91402718883</v>
      </c>
      <c r="S1462" s="14">
        <v>11253.422095331465</v>
      </c>
      <c r="T1462" s="14">
        <v>10336.304072544292</v>
      </c>
      <c r="U1462" s="14">
        <v>9493.9282446730958</v>
      </c>
      <c r="V1462" s="14">
        <v>8720.2033611241113</v>
      </c>
      <c r="W1462" s="12">
        <v>8009.5345888069351</v>
      </c>
      <c r="X1462" s="88">
        <f t="shared" si="157"/>
        <v>19.668942416</v>
      </c>
      <c r="Y1462" s="88">
        <f t="shared" si="162"/>
        <v>18.065986317307125</v>
      </c>
      <c r="Z1462" s="88">
        <f t="shared" si="163"/>
        <v>16.59366603013844</v>
      </c>
      <c r="AA1462" s="88">
        <f t="shared" si="158"/>
        <v>15.24133515234575</v>
      </c>
      <c r="AB1462" s="88">
        <f t="shared" si="159"/>
        <v>13.999214929613245</v>
      </c>
      <c r="AC1462" s="88">
        <f t="shared" si="160"/>
        <v>12.858323544925391</v>
      </c>
      <c r="AD1462" s="88">
        <f t="shared" si="161"/>
        <v>11.810411170717733</v>
      </c>
    </row>
    <row r="1463" spans="1:30" x14ac:dyDescent="0.25">
      <c r="A1463" s="30" t="s">
        <v>876</v>
      </c>
      <c r="B1463" s="47">
        <v>40203</v>
      </c>
      <c r="C1463" s="35">
        <v>4301333986</v>
      </c>
      <c r="D1463" s="34">
        <v>366</v>
      </c>
      <c r="E1463" s="32">
        <v>13386</v>
      </c>
      <c r="F1463" s="34" t="s">
        <v>18</v>
      </c>
      <c r="G1463" s="34" t="s">
        <v>32</v>
      </c>
      <c r="H1463" s="34">
        <v>40.02487</v>
      </c>
      <c r="I1463" s="2">
        <v>-110.21975</v>
      </c>
      <c r="J1463" s="35">
        <v>13386</v>
      </c>
      <c r="K1463" s="34">
        <v>365</v>
      </c>
      <c r="L1463" s="34">
        <v>730</v>
      </c>
      <c r="M1463" s="34">
        <v>1095</v>
      </c>
      <c r="N1463" s="34">
        <v>1460</v>
      </c>
      <c r="O1463" s="34">
        <v>1825</v>
      </c>
      <c r="P1463" s="34">
        <v>2190</v>
      </c>
      <c r="Q1463" s="48">
        <v>2.3290384453705478E-4</v>
      </c>
      <c r="R1463" s="14">
        <v>12295.083677033486</v>
      </c>
      <c r="S1463" s="14">
        <v>11293.073556346577</v>
      </c>
      <c r="T1463" s="14">
        <v>10372.724065902832</v>
      </c>
      <c r="U1463" s="14">
        <v>9527.3801246865642</v>
      </c>
      <c r="V1463" s="14">
        <v>8750.9290195672365</v>
      </c>
      <c r="W1463" s="12">
        <v>8037.7562040460025</v>
      </c>
      <c r="X1463" s="88">
        <f t="shared" si="157"/>
        <v>19.738245983999999</v>
      </c>
      <c r="Y1463" s="88">
        <f t="shared" si="162"/>
        <v>18.129641865467665</v>
      </c>
      <c r="Z1463" s="88">
        <f t="shared" si="163"/>
        <v>16.652133854069508</v>
      </c>
      <c r="AA1463" s="88">
        <f t="shared" si="158"/>
        <v>15.295038035032626</v>
      </c>
      <c r="AB1463" s="88">
        <f t="shared" si="159"/>
        <v>14.048541198575824</v>
      </c>
      <c r="AC1463" s="88">
        <f t="shared" si="160"/>
        <v>12.903629880228751</v>
      </c>
      <c r="AD1463" s="88">
        <f t="shared" si="161"/>
        <v>11.852025184138808</v>
      </c>
    </row>
    <row r="1464" spans="1:30" x14ac:dyDescent="0.25">
      <c r="A1464" s="30" t="s">
        <v>53</v>
      </c>
      <c r="B1464" s="47">
        <v>26510</v>
      </c>
      <c r="C1464" s="35">
        <v>4301330115</v>
      </c>
      <c r="D1464" s="34">
        <v>343</v>
      </c>
      <c r="E1464" s="32">
        <v>13387</v>
      </c>
      <c r="F1464" s="34" t="s">
        <v>18</v>
      </c>
      <c r="G1464" s="34" t="s">
        <v>32</v>
      </c>
      <c r="H1464" s="34">
        <v>40.3824299999999</v>
      </c>
      <c r="I1464" s="2">
        <v>-110.07764</v>
      </c>
      <c r="J1464" s="35">
        <v>13387</v>
      </c>
      <c r="K1464" s="34">
        <v>365</v>
      </c>
      <c r="L1464" s="34">
        <v>730</v>
      </c>
      <c r="M1464" s="34">
        <v>1095</v>
      </c>
      <c r="N1464" s="34">
        <v>1460</v>
      </c>
      <c r="O1464" s="34">
        <v>1825</v>
      </c>
      <c r="P1464" s="34">
        <v>2190</v>
      </c>
      <c r="Q1464" s="48">
        <v>2.3290384453705478E-4</v>
      </c>
      <c r="R1464" s="14">
        <v>12296.002180221671</v>
      </c>
      <c r="S1464" s="14">
        <v>11293.917204453282</v>
      </c>
      <c r="T1464" s="14">
        <v>10373.498959378547</v>
      </c>
      <c r="U1464" s="14">
        <v>9528.0918668145096</v>
      </c>
      <c r="V1464" s="14">
        <v>8751.5827569809189</v>
      </c>
      <c r="W1464" s="12">
        <v>8038.3566639447063</v>
      </c>
      <c r="X1464" s="88">
        <f t="shared" si="157"/>
        <v>19.739720527999999</v>
      </c>
      <c r="Y1464" s="88">
        <f t="shared" si="162"/>
        <v>18.130996238832783</v>
      </c>
      <c r="Z1464" s="88">
        <f t="shared" si="163"/>
        <v>16.653377850323359</v>
      </c>
      <c r="AA1464" s="88">
        <f t="shared" si="158"/>
        <v>15.296180649557879</v>
      </c>
      <c r="AB1464" s="88">
        <f t="shared" si="159"/>
        <v>14.049590693660134</v>
      </c>
      <c r="AC1464" s="88">
        <f t="shared" si="160"/>
        <v>12.904593844809671</v>
      </c>
      <c r="AD1464" s="88">
        <f t="shared" si="161"/>
        <v>11.852910588679682</v>
      </c>
    </row>
    <row r="1465" spans="1:30" x14ac:dyDescent="0.25">
      <c r="A1465" s="30" t="s">
        <v>911</v>
      </c>
      <c r="B1465" s="47">
        <v>40260</v>
      </c>
      <c r="C1465" s="35">
        <v>4301350009</v>
      </c>
      <c r="D1465" s="34">
        <v>349</v>
      </c>
      <c r="E1465" s="32">
        <v>13389</v>
      </c>
      <c r="F1465" s="34" t="s">
        <v>18</v>
      </c>
      <c r="G1465" s="34" t="s">
        <v>32</v>
      </c>
      <c r="H1465" s="34">
        <v>40.202030000000001</v>
      </c>
      <c r="I1465" s="2">
        <v>-110.12735000000001</v>
      </c>
      <c r="J1465" s="35">
        <v>13389</v>
      </c>
      <c r="K1465" s="34">
        <v>365</v>
      </c>
      <c r="L1465" s="34">
        <v>730</v>
      </c>
      <c r="M1465" s="34">
        <v>1095</v>
      </c>
      <c r="N1465" s="34">
        <v>1460</v>
      </c>
      <c r="O1465" s="34">
        <v>1825</v>
      </c>
      <c r="P1465" s="34">
        <v>2190</v>
      </c>
      <c r="Q1465" s="48">
        <v>2.3290384453705478E-4</v>
      </c>
      <c r="R1465" s="14">
        <v>12297.839186598039</v>
      </c>
      <c r="S1465" s="14">
        <v>11295.604500666692</v>
      </c>
      <c r="T1465" s="14">
        <v>10375.048746329972</v>
      </c>
      <c r="U1465" s="14">
        <v>9529.5153510704022</v>
      </c>
      <c r="V1465" s="14">
        <v>8752.8902318082874</v>
      </c>
      <c r="W1465" s="12">
        <v>8039.5575837421129</v>
      </c>
      <c r="X1465" s="88">
        <f t="shared" si="157"/>
        <v>19.742669616000001</v>
      </c>
      <c r="Y1465" s="88">
        <f t="shared" si="162"/>
        <v>18.133704985563018</v>
      </c>
      <c r="Z1465" s="88">
        <f t="shared" si="163"/>
        <v>16.655865842831066</v>
      </c>
      <c r="AA1465" s="88">
        <f t="shared" si="158"/>
        <v>15.298465878608383</v>
      </c>
      <c r="AB1465" s="88">
        <f t="shared" si="159"/>
        <v>14.051689683828755</v>
      </c>
      <c r="AC1465" s="88">
        <f t="shared" si="160"/>
        <v>12.906521773971519</v>
      </c>
      <c r="AD1465" s="88">
        <f t="shared" si="161"/>
        <v>11.85468139776143</v>
      </c>
    </row>
    <row r="1466" spans="1:30" x14ac:dyDescent="0.25">
      <c r="A1466" s="30" t="s">
        <v>128</v>
      </c>
      <c r="B1466" s="47">
        <v>30441</v>
      </c>
      <c r="C1466" s="35">
        <v>4304731297</v>
      </c>
      <c r="D1466" s="34">
        <v>365</v>
      </c>
      <c r="E1466" s="32">
        <v>13452</v>
      </c>
      <c r="F1466" s="34" t="s">
        <v>18</v>
      </c>
      <c r="G1466" s="34" t="s">
        <v>19</v>
      </c>
      <c r="H1466" s="34">
        <v>40.378900000000002</v>
      </c>
      <c r="I1466" s="2">
        <v>-109.967609999999</v>
      </c>
      <c r="J1466" s="35">
        <v>13452</v>
      </c>
      <c r="K1466" s="34">
        <v>365</v>
      </c>
      <c r="L1466" s="34">
        <v>730</v>
      </c>
      <c r="M1466" s="34">
        <v>1095</v>
      </c>
      <c r="N1466" s="34">
        <v>1460</v>
      </c>
      <c r="O1466" s="34">
        <v>1825</v>
      </c>
      <c r="P1466" s="34">
        <v>2190</v>
      </c>
      <c r="Q1466" s="48">
        <v>2.3290384453705478E-4</v>
      </c>
      <c r="R1466" s="14">
        <v>12355.704887453643</v>
      </c>
      <c r="S1466" s="14">
        <v>11348.754331389075</v>
      </c>
      <c r="T1466" s="14">
        <v>10423.867035299932</v>
      </c>
      <c r="U1466" s="14">
        <v>9574.355105131006</v>
      </c>
      <c r="V1466" s="14">
        <v>8794.0756888703472</v>
      </c>
      <c r="W1466" s="12">
        <v>8077.386557360438</v>
      </c>
      <c r="X1466" s="88">
        <f t="shared" si="157"/>
        <v>19.835565887999998</v>
      </c>
      <c r="Y1466" s="88">
        <f t="shared" si="162"/>
        <v>18.219030507565446</v>
      </c>
      <c r="Z1466" s="88">
        <f t="shared" si="163"/>
        <v>16.734237606823772</v>
      </c>
      <c r="AA1466" s="88">
        <f t="shared" si="158"/>
        <v>15.370450593699303</v>
      </c>
      <c r="AB1466" s="88">
        <f t="shared" si="159"/>
        <v>14.117807874140293</v>
      </c>
      <c r="AC1466" s="88">
        <f t="shared" si="160"/>
        <v>12.967251542569636</v>
      </c>
      <c r="AD1466" s="88">
        <f t="shared" si="161"/>
        <v>11.91046188383649</v>
      </c>
    </row>
    <row r="1467" spans="1:30" x14ac:dyDescent="0.25">
      <c r="A1467" s="30" t="s">
        <v>106</v>
      </c>
      <c r="B1467" s="47">
        <v>29545</v>
      </c>
      <c r="C1467" s="35">
        <v>4304730790</v>
      </c>
      <c r="D1467" s="34">
        <v>341</v>
      </c>
      <c r="E1467" s="32">
        <v>13513</v>
      </c>
      <c r="F1467" s="34" t="s">
        <v>18</v>
      </c>
      <c r="G1467" s="34" t="s">
        <v>19</v>
      </c>
      <c r="H1467" s="34">
        <v>40.370579999999897</v>
      </c>
      <c r="I1467" s="2">
        <v>-109.92792</v>
      </c>
      <c r="J1467" s="35">
        <v>13513</v>
      </c>
      <c r="K1467" s="34">
        <v>365</v>
      </c>
      <c r="L1467" s="34">
        <v>730</v>
      </c>
      <c r="M1467" s="34">
        <v>1095</v>
      </c>
      <c r="N1467" s="34">
        <v>1460</v>
      </c>
      <c r="O1467" s="34">
        <v>1825</v>
      </c>
      <c r="P1467" s="34">
        <v>2190</v>
      </c>
      <c r="Q1467" s="48">
        <v>2.3290384453705478E-4</v>
      </c>
      <c r="R1467" s="14">
        <v>12411.733581932878</v>
      </c>
      <c r="S1467" s="14">
        <v>11400.21686589805</v>
      </c>
      <c r="T1467" s="14">
        <v>10471.135537318465</v>
      </c>
      <c r="U1467" s="14">
        <v>9617.771374935719</v>
      </c>
      <c r="V1467" s="14">
        <v>8833.9536711050405</v>
      </c>
      <c r="W1467" s="12">
        <v>8114.0146111813565</v>
      </c>
      <c r="X1467" s="88">
        <f t="shared" si="157"/>
        <v>19.925513071999998</v>
      </c>
      <c r="Y1467" s="88">
        <f t="shared" si="162"/>
        <v>18.301647282837632</v>
      </c>
      <c r="Z1467" s="88">
        <f t="shared" si="163"/>
        <v>16.810121378308775</v>
      </c>
      <c r="AA1467" s="88">
        <f t="shared" si="158"/>
        <v>15.440150079739718</v>
      </c>
      <c r="AB1467" s="88">
        <f t="shared" si="159"/>
        <v>14.181827074283214</v>
      </c>
      <c r="AC1467" s="88">
        <f t="shared" si="160"/>
        <v>13.026053382005911</v>
      </c>
      <c r="AD1467" s="88">
        <f t="shared" si="161"/>
        <v>11.964471560829802</v>
      </c>
    </row>
    <row r="1468" spans="1:30" x14ac:dyDescent="0.25">
      <c r="A1468" s="30" t="s">
        <v>1368</v>
      </c>
      <c r="B1468" s="47">
        <v>40819</v>
      </c>
      <c r="C1468" s="35">
        <v>4301350833</v>
      </c>
      <c r="D1468" s="34">
        <v>365</v>
      </c>
      <c r="E1468" s="32">
        <v>13630</v>
      </c>
      <c r="F1468" s="34" t="s">
        <v>18</v>
      </c>
      <c r="G1468" s="34" t="s">
        <v>32</v>
      </c>
      <c r="H1468" s="34">
        <v>40.184370000000001</v>
      </c>
      <c r="I1468" s="2">
        <v>-110.151619999999</v>
      </c>
      <c r="J1468" s="35">
        <v>13630</v>
      </c>
      <c r="K1468" s="34">
        <v>365</v>
      </c>
      <c r="L1468" s="34">
        <v>730</v>
      </c>
      <c r="M1468" s="34">
        <v>1095</v>
      </c>
      <c r="N1468" s="34">
        <v>1460</v>
      </c>
      <c r="O1468" s="34">
        <v>1825</v>
      </c>
      <c r="P1468" s="34">
        <v>2190</v>
      </c>
      <c r="Q1468" s="48">
        <v>2.3290384453705478E-4</v>
      </c>
      <c r="R1468" s="14">
        <v>12519.198454950427</v>
      </c>
      <c r="S1468" s="14">
        <v>11498.923694382478</v>
      </c>
      <c r="T1468" s="14">
        <v>10561.798073976961</v>
      </c>
      <c r="U1468" s="14">
        <v>9701.0452039054126</v>
      </c>
      <c r="V1468" s="14">
        <v>8910.4409485060078</v>
      </c>
      <c r="W1468" s="12">
        <v>8184.2684193296736</v>
      </c>
      <c r="X1468" s="88">
        <f t="shared" si="157"/>
        <v>20.098034719999998</v>
      </c>
      <c r="Y1468" s="88">
        <f t="shared" si="162"/>
        <v>18.460108966556422</v>
      </c>
      <c r="Z1468" s="88">
        <f t="shared" si="163"/>
        <v>16.955668940009517</v>
      </c>
      <c r="AA1468" s="88">
        <f t="shared" si="158"/>
        <v>15.573835979194284</v>
      </c>
      <c r="AB1468" s="88">
        <f t="shared" si="159"/>
        <v>14.304617999147503</v>
      </c>
      <c r="AC1468" s="88">
        <f t="shared" si="160"/>
        <v>13.138837237973842</v>
      </c>
      <c r="AD1468" s="88">
        <f t="shared" si="161"/>
        <v>12.068063892112054</v>
      </c>
    </row>
    <row r="1469" spans="1:30" x14ac:dyDescent="0.25">
      <c r="A1469" s="30" t="s">
        <v>1561</v>
      </c>
      <c r="B1469" s="47">
        <v>41093</v>
      </c>
      <c r="C1469" s="35">
        <v>4301333982</v>
      </c>
      <c r="D1469" s="34">
        <v>354</v>
      </c>
      <c r="E1469" s="32">
        <v>13646</v>
      </c>
      <c r="F1469" s="34" t="s">
        <v>18</v>
      </c>
      <c r="G1469" s="34" t="s">
        <v>32</v>
      </c>
      <c r="H1469" s="34">
        <v>40.268410000000003</v>
      </c>
      <c r="I1469" s="2">
        <v>-109.977459999999</v>
      </c>
      <c r="J1469" s="35">
        <v>13646</v>
      </c>
      <c r="K1469" s="34">
        <v>365</v>
      </c>
      <c r="L1469" s="34">
        <v>730</v>
      </c>
      <c r="M1469" s="34">
        <v>1095</v>
      </c>
      <c r="N1469" s="34">
        <v>1460</v>
      </c>
      <c r="O1469" s="34">
        <v>1825</v>
      </c>
      <c r="P1469" s="34">
        <v>2190</v>
      </c>
      <c r="Q1469" s="48">
        <v>2.3290384453705478E-4</v>
      </c>
      <c r="R1469" s="14">
        <v>12533.894505961374</v>
      </c>
      <c r="S1469" s="14">
        <v>11512.422064089751</v>
      </c>
      <c r="T1469" s="14">
        <v>10574.196369588379</v>
      </c>
      <c r="U1469" s="14">
        <v>9712.4330779525499</v>
      </c>
      <c r="V1469" s="14">
        <v>8920.9007471249442</v>
      </c>
      <c r="W1469" s="12">
        <v>8193.8757777089304</v>
      </c>
      <c r="X1469" s="88">
        <f t="shared" si="157"/>
        <v>20.121627424</v>
      </c>
      <c r="Y1469" s="88">
        <f t="shared" si="162"/>
        <v>18.481778940398307</v>
      </c>
      <c r="Z1469" s="88">
        <f t="shared" si="163"/>
        <v>16.975572880071159</v>
      </c>
      <c r="AA1469" s="88">
        <f t="shared" si="158"/>
        <v>15.592117811598326</v>
      </c>
      <c r="AB1469" s="88">
        <f t="shared" si="159"/>
        <v>14.321409920496464</v>
      </c>
      <c r="AC1469" s="88">
        <f t="shared" si="160"/>
        <v>13.154260671268604</v>
      </c>
      <c r="AD1469" s="88">
        <f t="shared" si="161"/>
        <v>12.082230364766037</v>
      </c>
    </row>
    <row r="1470" spans="1:30" x14ac:dyDescent="0.25">
      <c r="A1470" s="30" t="s">
        <v>1504</v>
      </c>
      <c r="B1470" s="47">
        <v>41002</v>
      </c>
      <c r="C1470" s="35">
        <v>4301351081</v>
      </c>
      <c r="D1470" s="34">
        <v>270</v>
      </c>
      <c r="E1470" s="32">
        <v>13653</v>
      </c>
      <c r="F1470" s="34" t="s">
        <v>18</v>
      </c>
      <c r="G1470" s="34" t="s">
        <v>32</v>
      </c>
      <c r="H1470" s="34">
        <v>40.254550000000002</v>
      </c>
      <c r="I1470" s="2">
        <v>-110.05385</v>
      </c>
      <c r="J1470" s="35">
        <v>13653</v>
      </c>
      <c r="K1470" s="34">
        <v>365</v>
      </c>
      <c r="L1470" s="34">
        <v>730</v>
      </c>
      <c r="M1470" s="34">
        <v>1095</v>
      </c>
      <c r="N1470" s="34">
        <v>1460</v>
      </c>
      <c r="O1470" s="34">
        <v>1825</v>
      </c>
      <c r="P1470" s="34">
        <v>2190</v>
      </c>
      <c r="Q1470" s="48">
        <v>2.3290384453705478E-4</v>
      </c>
      <c r="R1470" s="14">
        <v>12540.324028278665</v>
      </c>
      <c r="S1470" s="14">
        <v>11518.327600836683</v>
      </c>
      <c r="T1470" s="14">
        <v>10579.620623918376</v>
      </c>
      <c r="U1470" s="14">
        <v>9717.4152728481731</v>
      </c>
      <c r="V1470" s="14">
        <v>8925.4769090207283</v>
      </c>
      <c r="W1470" s="12">
        <v>8198.0789969998568</v>
      </c>
      <c r="X1470" s="88">
        <f t="shared" si="157"/>
        <v>20.131949232</v>
      </c>
      <c r="Y1470" s="88">
        <f t="shared" si="162"/>
        <v>18.491259553954134</v>
      </c>
      <c r="Z1470" s="88">
        <f t="shared" si="163"/>
        <v>16.984280853848126</v>
      </c>
      <c r="AA1470" s="88">
        <f t="shared" si="158"/>
        <v>15.600116113275098</v>
      </c>
      <c r="AB1470" s="88">
        <f t="shared" si="159"/>
        <v>14.328756386086637</v>
      </c>
      <c r="AC1470" s="88">
        <f t="shared" si="160"/>
        <v>13.16100842333506</v>
      </c>
      <c r="AD1470" s="88">
        <f t="shared" si="161"/>
        <v>12.088428196552156</v>
      </c>
    </row>
    <row r="1471" spans="1:30" x14ac:dyDescent="0.25">
      <c r="A1471" s="30" t="s">
        <v>305</v>
      </c>
      <c r="B1471" s="47">
        <v>36109</v>
      </c>
      <c r="C1471" s="35">
        <v>4301332006</v>
      </c>
      <c r="D1471" s="34">
        <v>366</v>
      </c>
      <c r="E1471" s="32">
        <v>13655</v>
      </c>
      <c r="F1471" s="34" t="s">
        <v>18</v>
      </c>
      <c r="G1471" s="34" t="s">
        <v>32</v>
      </c>
      <c r="H1471" s="34">
        <v>40.050150000000002</v>
      </c>
      <c r="I1471" s="2">
        <v>-110.17697</v>
      </c>
      <c r="J1471" s="35">
        <v>13655</v>
      </c>
      <c r="K1471" s="34">
        <v>365</v>
      </c>
      <c r="L1471" s="34">
        <v>730</v>
      </c>
      <c r="M1471" s="34">
        <v>1095</v>
      </c>
      <c r="N1471" s="34">
        <v>1460</v>
      </c>
      <c r="O1471" s="34">
        <v>1825</v>
      </c>
      <c r="P1471" s="34">
        <v>2190</v>
      </c>
      <c r="Q1471" s="48">
        <v>2.3290384453705478E-4</v>
      </c>
      <c r="R1471" s="14">
        <v>12542.161034655031</v>
      </c>
      <c r="S1471" s="14">
        <v>11520.01489705009</v>
      </c>
      <c r="T1471" s="14">
        <v>10581.170410869803</v>
      </c>
      <c r="U1471" s="14">
        <v>9718.8387571040657</v>
      </c>
      <c r="V1471" s="14">
        <v>8926.7843838480967</v>
      </c>
      <c r="W1471" s="12">
        <v>8199.2799167972626</v>
      </c>
      <c r="X1471" s="88">
        <f t="shared" si="157"/>
        <v>20.134898319999998</v>
      </c>
      <c r="Y1471" s="88">
        <f t="shared" si="162"/>
        <v>18.493968300684369</v>
      </c>
      <c r="Z1471" s="88">
        <f t="shared" si="163"/>
        <v>16.98676884635583</v>
      </c>
      <c r="AA1471" s="88">
        <f t="shared" si="158"/>
        <v>15.602401342325603</v>
      </c>
      <c r="AB1471" s="88">
        <f t="shared" si="159"/>
        <v>14.330855376255258</v>
      </c>
      <c r="AC1471" s="88">
        <f t="shared" si="160"/>
        <v>13.162936352496907</v>
      </c>
      <c r="AD1471" s="88">
        <f t="shared" si="161"/>
        <v>12.090199005633902</v>
      </c>
    </row>
    <row r="1472" spans="1:30" x14ac:dyDescent="0.25">
      <c r="A1472" s="30" t="s">
        <v>1668</v>
      </c>
      <c r="B1472" s="47">
        <v>41230</v>
      </c>
      <c r="C1472" s="35">
        <v>4301351389</v>
      </c>
      <c r="D1472" s="34">
        <v>44</v>
      </c>
      <c r="E1472" s="32">
        <v>13700</v>
      </c>
      <c r="F1472" s="34" t="s">
        <v>18</v>
      </c>
      <c r="G1472" s="34" t="s">
        <v>32</v>
      </c>
      <c r="H1472" s="34">
        <v>40.334600000000002</v>
      </c>
      <c r="I1472" s="2">
        <v>-110.19475</v>
      </c>
      <c r="J1472" s="35">
        <v>13700</v>
      </c>
      <c r="K1472" s="34">
        <v>365</v>
      </c>
      <c r="L1472" s="34">
        <v>730</v>
      </c>
      <c r="M1472" s="34">
        <v>1095</v>
      </c>
      <c r="N1472" s="34">
        <v>1460</v>
      </c>
      <c r="O1472" s="34">
        <v>1825</v>
      </c>
      <c r="P1472" s="34">
        <v>2190</v>
      </c>
      <c r="Q1472" s="48">
        <v>2.3290384453705478E-4</v>
      </c>
      <c r="R1472" s="14">
        <v>12583.493678123321</v>
      </c>
      <c r="S1472" s="14">
        <v>11557.979061851795</v>
      </c>
      <c r="T1472" s="14">
        <v>10616.040617276916</v>
      </c>
      <c r="U1472" s="14">
        <v>9750.8671528616396</v>
      </c>
      <c r="V1472" s="14">
        <v>8956.2025674638535</v>
      </c>
      <c r="W1472" s="12">
        <v>8226.3006122389233</v>
      </c>
      <c r="X1472" s="88">
        <f t="shared" si="157"/>
        <v>20.201252799999999</v>
      </c>
      <c r="Y1472" s="88">
        <f t="shared" si="162"/>
        <v>18.554915102114673</v>
      </c>
      <c r="Z1472" s="88">
        <f t="shared" si="163"/>
        <v>17.042748677779191</v>
      </c>
      <c r="AA1472" s="88">
        <f t="shared" si="158"/>
        <v>15.653818995961972</v>
      </c>
      <c r="AB1472" s="88">
        <f t="shared" si="159"/>
        <v>14.378082655049212</v>
      </c>
      <c r="AC1472" s="88">
        <f t="shared" si="160"/>
        <v>13.20631475863842</v>
      </c>
      <c r="AD1472" s="88">
        <f t="shared" si="161"/>
        <v>12.130042209973231</v>
      </c>
    </row>
    <row r="1473" spans="1:30" x14ac:dyDescent="0.25">
      <c r="A1473" s="30" t="s">
        <v>509</v>
      </c>
      <c r="B1473" s="47">
        <v>39105</v>
      </c>
      <c r="C1473" s="35">
        <v>4301333252</v>
      </c>
      <c r="D1473" s="34">
        <v>363</v>
      </c>
      <c r="E1473" s="32">
        <v>13771</v>
      </c>
      <c r="F1473" s="34" t="s">
        <v>18</v>
      </c>
      <c r="G1473" s="34" t="s">
        <v>32</v>
      </c>
      <c r="H1473" s="34">
        <v>40.086889999999897</v>
      </c>
      <c r="I1473" s="2">
        <v>-110.06516000000001</v>
      </c>
      <c r="J1473" s="35">
        <v>13771</v>
      </c>
      <c r="K1473" s="34">
        <v>365</v>
      </c>
      <c r="L1473" s="34">
        <v>730</v>
      </c>
      <c r="M1473" s="34">
        <v>1095</v>
      </c>
      <c r="N1473" s="34">
        <v>1460</v>
      </c>
      <c r="O1473" s="34">
        <v>1825</v>
      </c>
      <c r="P1473" s="34">
        <v>2190</v>
      </c>
      <c r="Q1473" s="48">
        <v>2.3290384453705478E-4</v>
      </c>
      <c r="R1473" s="14">
        <v>12648.707404484398</v>
      </c>
      <c r="S1473" s="14">
        <v>11617.878077427815</v>
      </c>
      <c r="T1473" s="14">
        <v>10671.058054052584</v>
      </c>
      <c r="U1473" s="14">
        <v>9801.4008439458139</v>
      </c>
      <c r="V1473" s="14">
        <v>9002.6179238353816</v>
      </c>
      <c r="W1473" s="12">
        <v>8268.9332650468768</v>
      </c>
      <c r="X1473" s="88">
        <f t="shared" si="157"/>
        <v>20.305945424000001</v>
      </c>
      <c r="Y1473" s="88">
        <f t="shared" si="162"/>
        <v>18.651075611038042</v>
      </c>
      <c r="Z1473" s="88">
        <f t="shared" si="163"/>
        <v>17.13107241180272</v>
      </c>
      <c r="AA1473" s="88">
        <f t="shared" si="158"/>
        <v>15.734944627254913</v>
      </c>
      <c r="AB1473" s="88">
        <f t="shared" si="159"/>
        <v>14.452596806035235</v>
      </c>
      <c r="AC1473" s="88">
        <f t="shared" si="160"/>
        <v>13.274756243883918</v>
      </c>
      <c r="AD1473" s="88">
        <f t="shared" si="161"/>
        <v>12.192905932375281</v>
      </c>
    </row>
    <row r="1474" spans="1:30" x14ac:dyDescent="0.25">
      <c r="A1474" s="18" t="s">
        <v>1698</v>
      </c>
      <c r="B1474" s="4"/>
      <c r="C1474" s="7">
        <v>4301351390</v>
      </c>
      <c r="D1474" s="8">
        <v>39</v>
      </c>
      <c r="E1474" s="32">
        <v>13786</v>
      </c>
      <c r="F1474" s="8" t="s">
        <v>18</v>
      </c>
      <c r="G1474" s="8" t="s">
        <v>32</v>
      </c>
      <c r="H1474" s="8">
        <v>40.214469999999899</v>
      </c>
      <c r="I1474" s="9">
        <v>-110.08099</v>
      </c>
      <c r="J1474" s="7">
        <v>13786</v>
      </c>
      <c r="K1474" s="8">
        <v>365</v>
      </c>
      <c r="L1474" s="8">
        <v>730</v>
      </c>
      <c r="M1474" s="8">
        <v>1095</v>
      </c>
      <c r="N1474" s="8">
        <v>1460</v>
      </c>
      <c r="O1474" s="8">
        <v>1825</v>
      </c>
      <c r="P1474" s="8">
        <v>2190</v>
      </c>
      <c r="Q1474" s="6">
        <v>2.3290384453705478E-4</v>
      </c>
      <c r="R1474" s="16">
        <v>12662.484952307161</v>
      </c>
      <c r="S1474" s="14">
        <v>11630.532799028382</v>
      </c>
      <c r="T1474" s="14">
        <v>10682.681456188289</v>
      </c>
      <c r="U1474" s="14">
        <v>9812.0769758650058</v>
      </c>
      <c r="V1474" s="14">
        <v>9012.4239850406339</v>
      </c>
      <c r="W1474" s="12">
        <v>8277.9401635274317</v>
      </c>
      <c r="X1474" s="88">
        <f t="shared" si="157"/>
        <v>20.328063583999999</v>
      </c>
      <c r="Y1474" s="88">
        <f t="shared" si="162"/>
        <v>18.671391211514809</v>
      </c>
      <c r="Z1474" s="88">
        <f t="shared" si="163"/>
        <v>17.149732355610507</v>
      </c>
      <c r="AA1474" s="88">
        <f t="shared" si="158"/>
        <v>15.752083845133704</v>
      </c>
      <c r="AB1474" s="88">
        <f t="shared" si="159"/>
        <v>14.468339232299888</v>
      </c>
      <c r="AC1474" s="88">
        <f t="shared" si="160"/>
        <v>13.289215712597755</v>
      </c>
      <c r="AD1474" s="88">
        <f t="shared" si="161"/>
        <v>12.206187000488393</v>
      </c>
    </row>
    <row r="1475" spans="1:30" x14ac:dyDescent="0.25">
      <c r="A1475" s="30" t="s">
        <v>1470</v>
      </c>
      <c r="B1475" s="47">
        <v>40950</v>
      </c>
      <c r="C1475" s="35">
        <v>4301350813</v>
      </c>
      <c r="D1475" s="34">
        <v>325</v>
      </c>
      <c r="E1475" s="32">
        <v>13836</v>
      </c>
      <c r="F1475" s="34" t="s">
        <v>18</v>
      </c>
      <c r="G1475" s="34" t="s">
        <v>32</v>
      </c>
      <c r="H1475" s="34">
        <v>40.254489999999898</v>
      </c>
      <c r="I1475" s="2">
        <v>-110.038259999999</v>
      </c>
      <c r="J1475" s="35">
        <v>13836</v>
      </c>
      <c r="K1475" s="34">
        <v>365</v>
      </c>
      <c r="L1475" s="34">
        <v>730</v>
      </c>
      <c r="M1475" s="34">
        <v>1095</v>
      </c>
      <c r="N1475" s="34">
        <v>1460</v>
      </c>
      <c r="O1475" s="34">
        <v>1825</v>
      </c>
      <c r="P1475" s="34">
        <v>2190</v>
      </c>
      <c r="Q1475" s="48">
        <v>2.3290384453705478E-4</v>
      </c>
      <c r="R1475" s="14">
        <v>12708.41011171637</v>
      </c>
      <c r="S1475" s="14">
        <v>11672.715204363607</v>
      </c>
      <c r="T1475" s="14">
        <v>10721.426129973972</v>
      </c>
      <c r="U1475" s="14">
        <v>9847.6640822623103</v>
      </c>
      <c r="V1475" s="14">
        <v>9045.1108557248081</v>
      </c>
      <c r="W1475" s="12">
        <v>8307.9631584626095</v>
      </c>
      <c r="X1475" s="88">
        <f t="shared" si="157"/>
        <v>20.401790783999999</v>
      </c>
      <c r="Y1475" s="88">
        <f t="shared" si="162"/>
        <v>18.739109879770702</v>
      </c>
      <c r="Z1475" s="88">
        <f t="shared" si="163"/>
        <v>17.211932168303129</v>
      </c>
      <c r="AA1475" s="88">
        <f t="shared" si="158"/>
        <v>15.809214571396339</v>
      </c>
      <c r="AB1475" s="88">
        <f t="shared" si="159"/>
        <v>14.520813986515396</v>
      </c>
      <c r="AC1475" s="88">
        <f t="shared" si="160"/>
        <v>13.337413941643881</v>
      </c>
      <c r="AD1475" s="88">
        <f t="shared" si="161"/>
        <v>12.25045722753209</v>
      </c>
    </row>
    <row r="1476" spans="1:30" x14ac:dyDescent="0.25">
      <c r="A1476" s="30" t="s">
        <v>487</v>
      </c>
      <c r="B1476" s="47">
        <v>39025</v>
      </c>
      <c r="C1476" s="35">
        <v>4301333008</v>
      </c>
      <c r="D1476" s="34">
        <v>366</v>
      </c>
      <c r="E1476" s="32">
        <v>13894</v>
      </c>
      <c r="F1476" s="34" t="s">
        <v>18</v>
      </c>
      <c r="G1476" s="34" t="s">
        <v>32</v>
      </c>
      <c r="H1476" s="34">
        <v>40.2315299999999</v>
      </c>
      <c r="I1476" s="2">
        <v>-110.44198</v>
      </c>
      <c r="J1476" s="35">
        <v>13894</v>
      </c>
      <c r="K1476" s="34">
        <v>365</v>
      </c>
      <c r="L1476" s="34">
        <v>730</v>
      </c>
      <c r="M1476" s="34">
        <v>1095</v>
      </c>
      <c r="N1476" s="34">
        <v>1460</v>
      </c>
      <c r="O1476" s="34">
        <v>1825</v>
      </c>
      <c r="P1476" s="34">
        <v>2190</v>
      </c>
      <c r="Q1476" s="48">
        <v>2.3290384453705478E-4</v>
      </c>
      <c r="R1476" s="14">
        <v>12761.683296631052</v>
      </c>
      <c r="S1476" s="14">
        <v>11721.646794552469</v>
      </c>
      <c r="T1476" s="14">
        <v>10766.369951565362</v>
      </c>
      <c r="U1476" s="14">
        <v>9888.9451256831853</v>
      </c>
      <c r="V1476" s="14">
        <v>9083.0276257184505</v>
      </c>
      <c r="W1476" s="12">
        <v>8342.7898325874157</v>
      </c>
      <c r="X1476" s="88">
        <f t="shared" ref="X1476:X1539" si="164">E1476*0.001474544</f>
        <v>20.487314336000001</v>
      </c>
      <c r="Y1476" s="88">
        <f t="shared" si="162"/>
        <v>18.817663534947538</v>
      </c>
      <c r="Z1476" s="88">
        <f t="shared" si="163"/>
        <v>17.284083951026574</v>
      </c>
      <c r="AA1476" s="88">
        <f t="shared" si="158"/>
        <v>15.875486213860995</v>
      </c>
      <c r="AB1476" s="88">
        <f t="shared" si="159"/>
        <v>14.581684701405386</v>
      </c>
      <c r="AC1476" s="88">
        <f t="shared" si="160"/>
        <v>13.393323887337386</v>
      </c>
      <c r="AD1476" s="88">
        <f t="shared" si="161"/>
        <v>12.301810690902778</v>
      </c>
    </row>
    <row r="1477" spans="1:30" x14ac:dyDescent="0.25">
      <c r="A1477" s="30" t="s">
        <v>1550</v>
      </c>
      <c r="B1477" s="47">
        <v>41074</v>
      </c>
      <c r="C1477" s="35">
        <v>4304751918</v>
      </c>
      <c r="D1477" s="34">
        <v>212</v>
      </c>
      <c r="E1477" s="32">
        <v>13971</v>
      </c>
      <c r="F1477" s="34" t="s">
        <v>18</v>
      </c>
      <c r="G1477" s="34" t="s">
        <v>19</v>
      </c>
      <c r="H1477" s="34">
        <v>40.20214</v>
      </c>
      <c r="I1477" s="2">
        <v>-109.856219999999</v>
      </c>
      <c r="J1477" s="35">
        <v>13971</v>
      </c>
      <c r="K1477" s="34">
        <v>365</v>
      </c>
      <c r="L1477" s="34">
        <v>730</v>
      </c>
      <c r="M1477" s="34">
        <v>1095</v>
      </c>
      <c r="N1477" s="34">
        <v>1460</v>
      </c>
      <c r="O1477" s="34">
        <v>1825</v>
      </c>
      <c r="P1477" s="34">
        <v>2190</v>
      </c>
      <c r="Q1477" s="48">
        <v>2.3290384453705478E-4</v>
      </c>
      <c r="R1477" s="14">
        <v>12832.408042121235</v>
      </c>
      <c r="S1477" s="14">
        <v>11786.607698768716</v>
      </c>
      <c r="T1477" s="14">
        <v>10826.036749195313</v>
      </c>
      <c r="U1477" s="14">
        <v>9943.7492695350356</v>
      </c>
      <c r="V1477" s="14">
        <v>9133.3654065720802</v>
      </c>
      <c r="W1477" s="12">
        <v>8389.0252447875919</v>
      </c>
      <c r="X1477" s="88">
        <f t="shared" si="164"/>
        <v>20.600854223999999</v>
      </c>
      <c r="Y1477" s="88">
        <f t="shared" si="162"/>
        <v>18.921950284061612</v>
      </c>
      <c r="Z1477" s="88">
        <f t="shared" si="163"/>
        <v>17.379871662573215</v>
      </c>
      <c r="AA1477" s="88">
        <f t="shared" ref="AA1477:AA1540" si="165">T1477*0.001474544</f>
        <v>15.963467532305453</v>
      </c>
      <c r="AB1477" s="88">
        <f t="shared" ref="AB1477:AB1540" si="166">U1477*0.001474544</f>
        <v>14.662495822897268</v>
      </c>
      <c r="AC1477" s="88">
        <f t="shared" ref="AC1477:AC1540" si="167">V1477*0.001474544</f>
        <v>13.467549160068421</v>
      </c>
      <c r="AD1477" s="88">
        <f t="shared" ref="AD1477:AD1540" si="168">W1477*0.001474544</f>
        <v>12.369986840550075</v>
      </c>
    </row>
    <row r="1478" spans="1:30" x14ac:dyDescent="0.25">
      <c r="A1478" s="30" t="s">
        <v>520</v>
      </c>
      <c r="B1478" s="47">
        <v>39167</v>
      </c>
      <c r="C1478" s="35">
        <v>4301333223</v>
      </c>
      <c r="D1478" s="34">
        <v>345</v>
      </c>
      <c r="E1478" s="32">
        <v>14083</v>
      </c>
      <c r="F1478" s="34" t="s">
        <v>18</v>
      </c>
      <c r="G1478" s="34" t="s">
        <v>32</v>
      </c>
      <c r="H1478" s="34">
        <v>40.0727499999999</v>
      </c>
      <c r="I1478" s="2">
        <v>-110.0749</v>
      </c>
      <c r="J1478" s="35">
        <v>14083</v>
      </c>
      <c r="K1478" s="34">
        <v>365</v>
      </c>
      <c r="L1478" s="34">
        <v>730</v>
      </c>
      <c r="M1478" s="34">
        <v>1095</v>
      </c>
      <c r="N1478" s="34">
        <v>1460</v>
      </c>
      <c r="O1478" s="34">
        <v>1825</v>
      </c>
      <c r="P1478" s="34">
        <v>2190</v>
      </c>
      <c r="Q1478" s="48">
        <v>2.3290384453705478E-4</v>
      </c>
      <c r="R1478" s="14">
        <v>12935.280399197864</v>
      </c>
      <c r="S1478" s="14">
        <v>11881.096286719621</v>
      </c>
      <c r="T1478" s="14">
        <v>10912.824818475241</v>
      </c>
      <c r="U1478" s="14">
        <v>10023.464387864999</v>
      </c>
      <c r="V1478" s="14">
        <v>9206.5839969046301</v>
      </c>
      <c r="W1478" s="12">
        <v>8456.2767534423911</v>
      </c>
      <c r="X1478" s="88">
        <f t="shared" si="164"/>
        <v>20.766003152</v>
      </c>
      <c r="Y1478" s="88">
        <f t="shared" si="162"/>
        <v>19.073640100954815</v>
      </c>
      <c r="Z1478" s="88">
        <f t="shared" si="163"/>
        <v>17.519199243004696</v>
      </c>
      <c r="AA1478" s="88">
        <f t="shared" si="165"/>
        <v>16.091440359133756</v>
      </c>
      <c r="AB1478" s="88">
        <f t="shared" si="166"/>
        <v>14.780039272340005</v>
      </c>
      <c r="AC1478" s="88">
        <f t="shared" si="167"/>
        <v>13.575513193131741</v>
      </c>
      <c r="AD1478" s="88">
        <f t="shared" si="168"/>
        <v>12.469152149127957</v>
      </c>
    </row>
    <row r="1479" spans="1:30" x14ac:dyDescent="0.25">
      <c r="A1479" s="30" t="s">
        <v>97</v>
      </c>
      <c r="B1479" s="47">
        <v>28207</v>
      </c>
      <c r="C1479" s="35">
        <v>4304730241</v>
      </c>
      <c r="D1479" s="34">
        <v>366</v>
      </c>
      <c r="E1479" s="32">
        <v>14137</v>
      </c>
      <c r="F1479" s="34" t="s">
        <v>18</v>
      </c>
      <c r="G1479" s="34" t="s">
        <v>19</v>
      </c>
      <c r="H1479" s="34">
        <v>40.351260000000003</v>
      </c>
      <c r="I1479" s="2">
        <v>-109.87278000000001</v>
      </c>
      <c r="J1479" s="35">
        <v>14137</v>
      </c>
      <c r="K1479" s="34">
        <v>365</v>
      </c>
      <c r="L1479" s="34">
        <v>730</v>
      </c>
      <c r="M1479" s="34">
        <v>1095</v>
      </c>
      <c r="N1479" s="34">
        <v>1460</v>
      </c>
      <c r="O1479" s="34">
        <v>1825</v>
      </c>
      <c r="P1479" s="34">
        <v>2190</v>
      </c>
      <c r="Q1479" s="48">
        <v>2.3290384453705478E-4</v>
      </c>
      <c r="R1479" s="14">
        <v>12984.879571359808</v>
      </c>
      <c r="S1479" s="14">
        <v>11926.653284481665</v>
      </c>
      <c r="T1479" s="14">
        <v>10954.669066163779</v>
      </c>
      <c r="U1479" s="14">
        <v>10061.898462774088</v>
      </c>
      <c r="V1479" s="14">
        <v>9241.8858172435393</v>
      </c>
      <c r="W1479" s="12">
        <v>8488.701587972384</v>
      </c>
      <c r="X1479" s="88">
        <f t="shared" si="164"/>
        <v>20.845628527999999</v>
      </c>
      <c r="Y1479" s="88">
        <f t="shared" si="162"/>
        <v>19.146776262671178</v>
      </c>
      <c r="Z1479" s="88">
        <f t="shared" si="163"/>
        <v>17.586375040712731</v>
      </c>
      <c r="AA1479" s="88">
        <f t="shared" si="165"/>
        <v>16.153141543497401</v>
      </c>
      <c r="AB1479" s="88">
        <f t="shared" si="166"/>
        <v>14.836712006892755</v>
      </c>
      <c r="AC1479" s="88">
        <f t="shared" si="167"/>
        <v>13.627567280501557</v>
      </c>
      <c r="AD1479" s="88">
        <f t="shared" si="168"/>
        <v>12.51696399433515</v>
      </c>
    </row>
    <row r="1480" spans="1:30" x14ac:dyDescent="0.25">
      <c r="A1480" s="30" t="s">
        <v>1361</v>
      </c>
      <c r="B1480" s="47">
        <v>40813</v>
      </c>
      <c r="C1480" s="35">
        <v>4304751411</v>
      </c>
      <c r="D1480" s="34">
        <v>346</v>
      </c>
      <c r="E1480" s="32">
        <v>14178</v>
      </c>
      <c r="F1480" s="34" t="s">
        <v>18</v>
      </c>
      <c r="G1480" s="34" t="s">
        <v>19</v>
      </c>
      <c r="H1480" s="34">
        <v>40.132640000000002</v>
      </c>
      <c r="I1480" s="2">
        <v>-109.937169999999</v>
      </c>
      <c r="J1480" s="35">
        <v>14178</v>
      </c>
      <c r="K1480" s="34">
        <v>365</v>
      </c>
      <c r="L1480" s="34">
        <v>730</v>
      </c>
      <c r="M1480" s="34">
        <v>1095</v>
      </c>
      <c r="N1480" s="34">
        <v>1460</v>
      </c>
      <c r="O1480" s="34">
        <v>1825</v>
      </c>
      <c r="P1480" s="34">
        <v>2190</v>
      </c>
      <c r="Q1480" s="48">
        <v>2.3290384453705478E-4</v>
      </c>
      <c r="R1480" s="14">
        <v>13022.53820207536</v>
      </c>
      <c r="S1480" s="14">
        <v>11961.24285685655</v>
      </c>
      <c r="T1480" s="14">
        <v>10986.439698668039</v>
      </c>
      <c r="U1480" s="14">
        <v>10091.079890019879</v>
      </c>
      <c r="V1480" s="14">
        <v>9268.6890512045629</v>
      </c>
      <c r="W1480" s="12">
        <v>8513.3204438192315</v>
      </c>
      <c r="X1480" s="88">
        <f t="shared" si="164"/>
        <v>20.906084831999998</v>
      </c>
      <c r="Y1480" s="88">
        <f t="shared" si="162"/>
        <v>19.202305570641009</v>
      </c>
      <c r="Z1480" s="88">
        <f t="shared" si="163"/>
        <v>17.637378887120683</v>
      </c>
      <c r="AA1480" s="88">
        <f t="shared" si="165"/>
        <v>16.199988739032765</v>
      </c>
      <c r="AB1480" s="88">
        <f t="shared" si="166"/>
        <v>14.879741305349471</v>
      </c>
      <c r="AC1480" s="88">
        <f t="shared" si="167"/>
        <v>13.66708982831938</v>
      </c>
      <c r="AD1480" s="88">
        <f t="shared" si="168"/>
        <v>12.553265580510985</v>
      </c>
    </row>
    <row r="1481" spans="1:30" x14ac:dyDescent="0.25">
      <c r="A1481" s="30" t="s">
        <v>1661</v>
      </c>
      <c r="B1481" s="47">
        <v>41218</v>
      </c>
      <c r="C1481" s="35">
        <v>4301351404</v>
      </c>
      <c r="D1481" s="34">
        <v>57</v>
      </c>
      <c r="E1481" s="32">
        <v>14189</v>
      </c>
      <c r="F1481" s="34" t="s">
        <v>18</v>
      </c>
      <c r="G1481" s="34" t="s">
        <v>32</v>
      </c>
      <c r="H1481" s="34">
        <v>40.287909999999897</v>
      </c>
      <c r="I1481" s="2">
        <v>-110.39379</v>
      </c>
      <c r="J1481" s="35">
        <v>14189</v>
      </c>
      <c r="K1481" s="34">
        <v>365</v>
      </c>
      <c r="L1481" s="34">
        <v>730</v>
      </c>
      <c r="M1481" s="34">
        <v>1095</v>
      </c>
      <c r="N1481" s="34">
        <v>1460</v>
      </c>
      <c r="O1481" s="34">
        <v>1825</v>
      </c>
      <c r="P1481" s="34">
        <v>2190</v>
      </c>
      <c r="Q1481" s="48">
        <v>2.3290384453705478E-4</v>
      </c>
      <c r="R1481" s="14">
        <v>13032.641737145386</v>
      </c>
      <c r="S1481" s="14">
        <v>11970.522986030299</v>
      </c>
      <c r="T1481" s="14">
        <v>10994.963526900889</v>
      </c>
      <c r="U1481" s="14">
        <v>10098.909053427285</v>
      </c>
      <c r="V1481" s="14">
        <v>9275.8801627550802</v>
      </c>
      <c r="W1481" s="12">
        <v>8519.9255027049694</v>
      </c>
      <c r="X1481" s="88">
        <f t="shared" si="164"/>
        <v>20.922304816</v>
      </c>
      <c r="Y1481" s="88">
        <f t="shared" ref="Y1481:Y1544" si="169">R1481*0.001474544</f>
        <v>19.217203677657306</v>
      </c>
      <c r="Z1481" s="88">
        <f t="shared" ref="Z1481:Z1544" si="170">S1481*0.001474544</f>
        <v>17.65106284591306</v>
      </c>
      <c r="AA1481" s="88">
        <f t="shared" si="165"/>
        <v>16.212557498810543</v>
      </c>
      <c r="AB1481" s="88">
        <f t="shared" si="166"/>
        <v>14.891285751276882</v>
      </c>
      <c r="AC1481" s="88">
        <f t="shared" si="167"/>
        <v>13.677693438709527</v>
      </c>
      <c r="AD1481" s="88">
        <f t="shared" si="168"/>
        <v>12.563005030460596</v>
      </c>
    </row>
    <row r="1482" spans="1:30" x14ac:dyDescent="0.25">
      <c r="A1482" s="30" t="s">
        <v>1393</v>
      </c>
      <c r="B1482" s="47">
        <v>40863</v>
      </c>
      <c r="C1482" s="35">
        <v>4301350627</v>
      </c>
      <c r="D1482" s="34">
        <v>356</v>
      </c>
      <c r="E1482" s="32">
        <v>14190</v>
      </c>
      <c r="F1482" s="34" t="s">
        <v>18</v>
      </c>
      <c r="G1482" s="34" t="s">
        <v>32</v>
      </c>
      <c r="H1482" s="34">
        <v>40.065579999999898</v>
      </c>
      <c r="I1482" s="2">
        <v>-110.103269999999</v>
      </c>
      <c r="J1482" s="35">
        <v>14190</v>
      </c>
      <c r="K1482" s="34">
        <v>365</v>
      </c>
      <c r="L1482" s="34">
        <v>730</v>
      </c>
      <c r="M1482" s="34">
        <v>1095</v>
      </c>
      <c r="N1482" s="34">
        <v>1460</v>
      </c>
      <c r="O1482" s="34">
        <v>1825</v>
      </c>
      <c r="P1482" s="34">
        <v>2190</v>
      </c>
      <c r="Q1482" s="48">
        <v>2.3290384453705478E-4</v>
      </c>
      <c r="R1482" s="14">
        <v>13033.560240333571</v>
      </c>
      <c r="S1482" s="14">
        <v>11971.366634137004</v>
      </c>
      <c r="T1482" s="14">
        <v>10995.738420376601</v>
      </c>
      <c r="U1482" s="14">
        <v>10099.620795555233</v>
      </c>
      <c r="V1482" s="14">
        <v>9276.5339001687644</v>
      </c>
      <c r="W1482" s="12">
        <v>8520.5259626036732</v>
      </c>
      <c r="X1482" s="88">
        <f t="shared" si="164"/>
        <v>20.923779359999997</v>
      </c>
      <c r="Y1482" s="88">
        <f t="shared" si="169"/>
        <v>19.218558051022423</v>
      </c>
      <c r="Z1482" s="88">
        <f t="shared" si="170"/>
        <v>17.652306842166915</v>
      </c>
      <c r="AA1482" s="88">
        <f t="shared" si="165"/>
        <v>16.213700113335793</v>
      </c>
      <c r="AB1482" s="88">
        <f t="shared" si="166"/>
        <v>14.892335246361194</v>
      </c>
      <c r="AC1482" s="88">
        <f t="shared" si="167"/>
        <v>13.678657403290449</v>
      </c>
      <c r="AD1482" s="88">
        <f t="shared" si="168"/>
        <v>12.56389043500147</v>
      </c>
    </row>
    <row r="1483" spans="1:30" x14ac:dyDescent="0.25">
      <c r="A1483" s="30" t="s">
        <v>1349</v>
      </c>
      <c r="B1483" s="47">
        <v>40794</v>
      </c>
      <c r="C1483" s="35">
        <v>4304751313</v>
      </c>
      <c r="D1483" s="34">
        <v>366</v>
      </c>
      <c r="E1483" s="32">
        <v>14195</v>
      </c>
      <c r="F1483" s="34" t="s">
        <v>18</v>
      </c>
      <c r="G1483" s="34" t="s">
        <v>19</v>
      </c>
      <c r="H1483" s="34">
        <v>40.151400000000002</v>
      </c>
      <c r="I1483" s="2">
        <v>-109.87597</v>
      </c>
      <c r="J1483" s="35">
        <v>14195</v>
      </c>
      <c r="K1483" s="34">
        <v>365</v>
      </c>
      <c r="L1483" s="34">
        <v>730</v>
      </c>
      <c r="M1483" s="34">
        <v>1095</v>
      </c>
      <c r="N1483" s="34">
        <v>1460</v>
      </c>
      <c r="O1483" s="34">
        <v>1825</v>
      </c>
      <c r="P1483" s="34">
        <v>2190</v>
      </c>
      <c r="Q1483" s="48">
        <v>2.3290384453705478E-4</v>
      </c>
      <c r="R1483" s="14">
        <v>13038.152756274492</v>
      </c>
      <c r="S1483" s="14">
        <v>11975.584874670527</v>
      </c>
      <c r="T1483" s="14">
        <v>10999.612887755169</v>
      </c>
      <c r="U1483" s="14">
        <v>10103.179506194963</v>
      </c>
      <c r="V1483" s="14">
        <v>9279.8025872371818</v>
      </c>
      <c r="W1483" s="12">
        <v>8523.5282620971921</v>
      </c>
      <c r="X1483" s="88">
        <f t="shared" si="164"/>
        <v>20.93115208</v>
      </c>
      <c r="Y1483" s="88">
        <f t="shared" si="169"/>
        <v>19.225329917848015</v>
      </c>
      <c r="Z1483" s="88">
        <f t="shared" si="170"/>
        <v>17.658526823436176</v>
      </c>
      <c r="AA1483" s="88">
        <f t="shared" si="165"/>
        <v>16.219413185962058</v>
      </c>
      <c r="AB1483" s="88">
        <f t="shared" si="166"/>
        <v>14.897582721782745</v>
      </c>
      <c r="AC1483" s="88">
        <f t="shared" si="167"/>
        <v>13.683477226195063</v>
      </c>
      <c r="AD1483" s="88">
        <f t="shared" si="168"/>
        <v>12.568317457705842</v>
      </c>
    </row>
    <row r="1484" spans="1:30" x14ac:dyDescent="0.25">
      <c r="A1484" s="30" t="s">
        <v>1058</v>
      </c>
      <c r="B1484" s="47">
        <v>40442</v>
      </c>
      <c r="C1484" s="35">
        <v>4304751046</v>
      </c>
      <c r="D1484" s="34">
        <v>362</v>
      </c>
      <c r="E1484" s="32">
        <v>14215</v>
      </c>
      <c r="F1484" s="34" t="s">
        <v>18</v>
      </c>
      <c r="G1484" s="34" t="s">
        <v>19</v>
      </c>
      <c r="H1484" s="34">
        <v>40.162309999999898</v>
      </c>
      <c r="I1484" s="2">
        <v>-109.85232000000001</v>
      </c>
      <c r="J1484" s="35">
        <v>14215</v>
      </c>
      <c r="K1484" s="34">
        <v>365</v>
      </c>
      <c r="L1484" s="34">
        <v>730</v>
      </c>
      <c r="M1484" s="34">
        <v>1095</v>
      </c>
      <c r="N1484" s="34">
        <v>1460</v>
      </c>
      <c r="O1484" s="34">
        <v>1825</v>
      </c>
      <c r="P1484" s="34">
        <v>2190</v>
      </c>
      <c r="Q1484" s="48">
        <v>2.3290384453705478E-4</v>
      </c>
      <c r="R1484" s="14">
        <v>13056.522820038175</v>
      </c>
      <c r="S1484" s="14">
        <v>11992.457836804617</v>
      </c>
      <c r="T1484" s="14">
        <v>11015.110757269444</v>
      </c>
      <c r="U1484" s="14">
        <v>10117.414348753884</v>
      </c>
      <c r="V1484" s="14">
        <v>9292.8773355108515</v>
      </c>
      <c r="W1484" s="12">
        <v>8535.5374600712621</v>
      </c>
      <c r="X1484" s="88">
        <f t="shared" si="164"/>
        <v>20.960642959999998</v>
      </c>
      <c r="Y1484" s="88">
        <f t="shared" si="169"/>
        <v>19.25241738515037</v>
      </c>
      <c r="Z1484" s="88">
        <f t="shared" si="170"/>
        <v>17.683406748513224</v>
      </c>
      <c r="AA1484" s="88">
        <f t="shared" si="165"/>
        <v>16.242265476467114</v>
      </c>
      <c r="AB1484" s="88">
        <f t="shared" si="166"/>
        <v>14.918572623468947</v>
      </c>
      <c r="AC1484" s="88">
        <f t="shared" si="167"/>
        <v>13.702756517813512</v>
      </c>
      <c r="AD1484" s="88">
        <f t="shared" si="168"/>
        <v>12.586025548523319</v>
      </c>
    </row>
    <row r="1485" spans="1:30" x14ac:dyDescent="0.25">
      <c r="A1485" s="30" t="s">
        <v>196</v>
      </c>
      <c r="B1485" s="47">
        <v>31562</v>
      </c>
      <c r="C1485" s="35">
        <v>4301331138</v>
      </c>
      <c r="D1485" s="34">
        <v>366</v>
      </c>
      <c r="E1485" s="32">
        <v>14249</v>
      </c>
      <c r="F1485" s="34" t="s">
        <v>18</v>
      </c>
      <c r="G1485" s="34" t="s">
        <v>32</v>
      </c>
      <c r="H1485" s="34">
        <v>40.321150000000003</v>
      </c>
      <c r="I1485" s="2">
        <v>-110.34166</v>
      </c>
      <c r="J1485" s="35">
        <v>14249</v>
      </c>
      <c r="K1485" s="34">
        <v>365</v>
      </c>
      <c r="L1485" s="34">
        <v>730</v>
      </c>
      <c r="M1485" s="34">
        <v>1095</v>
      </c>
      <c r="N1485" s="34">
        <v>1460</v>
      </c>
      <c r="O1485" s="34">
        <v>1825</v>
      </c>
      <c r="P1485" s="34">
        <v>2190</v>
      </c>
      <c r="Q1485" s="48">
        <v>2.3290384453705478E-4</v>
      </c>
      <c r="R1485" s="14">
        <v>13087.751928436437</v>
      </c>
      <c r="S1485" s="14">
        <v>12021.14187243257</v>
      </c>
      <c r="T1485" s="14">
        <v>11041.457135443707</v>
      </c>
      <c r="U1485" s="14">
        <v>10141.613581104051</v>
      </c>
      <c r="V1485" s="14">
        <v>9315.104407576091</v>
      </c>
      <c r="W1485" s="12">
        <v>8555.953096627185</v>
      </c>
      <c r="X1485" s="88">
        <f t="shared" si="164"/>
        <v>21.010777456</v>
      </c>
      <c r="Y1485" s="88">
        <f t="shared" si="169"/>
        <v>19.298466079564378</v>
      </c>
      <c r="Z1485" s="88">
        <f t="shared" si="170"/>
        <v>17.725702621144212</v>
      </c>
      <c r="AA1485" s="88">
        <f t="shared" si="165"/>
        <v>16.281114370325703</v>
      </c>
      <c r="AB1485" s="88">
        <f t="shared" si="166"/>
        <v>14.954255456335492</v>
      </c>
      <c r="AC1485" s="88">
        <f t="shared" si="167"/>
        <v>13.735531313564879</v>
      </c>
      <c r="AD1485" s="88">
        <f t="shared" si="168"/>
        <v>12.616129302913036</v>
      </c>
    </row>
    <row r="1486" spans="1:30" x14ac:dyDescent="0.25">
      <c r="A1486" s="30" t="s">
        <v>1564</v>
      </c>
      <c r="B1486" s="47">
        <v>41096</v>
      </c>
      <c r="C1486" s="35">
        <v>4304751662</v>
      </c>
      <c r="D1486" s="34">
        <v>178</v>
      </c>
      <c r="E1486" s="32">
        <v>14268</v>
      </c>
      <c r="F1486" s="34" t="s">
        <v>18</v>
      </c>
      <c r="G1486" s="34" t="s">
        <v>19</v>
      </c>
      <c r="H1486" s="34">
        <v>40.198480000000004</v>
      </c>
      <c r="I1486" s="2">
        <v>-109.80974000000001</v>
      </c>
      <c r="J1486" s="35">
        <v>14268</v>
      </c>
      <c r="K1486" s="34">
        <v>365</v>
      </c>
      <c r="L1486" s="34">
        <v>730</v>
      </c>
      <c r="M1486" s="34">
        <v>1095</v>
      </c>
      <c r="N1486" s="34">
        <v>1460</v>
      </c>
      <c r="O1486" s="34">
        <v>1825</v>
      </c>
      <c r="P1486" s="34">
        <v>2190</v>
      </c>
      <c r="Q1486" s="48">
        <v>2.3290384453705478E-4</v>
      </c>
      <c r="R1486" s="14">
        <v>13105.203489011938</v>
      </c>
      <c r="S1486" s="14">
        <v>12037.171186459957</v>
      </c>
      <c r="T1486" s="14">
        <v>11056.180111482267</v>
      </c>
      <c r="U1486" s="14">
        <v>10155.136681535028</v>
      </c>
      <c r="V1486" s="14">
        <v>9327.5254184360765</v>
      </c>
      <c r="W1486" s="12">
        <v>8567.3618347025531</v>
      </c>
      <c r="X1486" s="88">
        <f t="shared" si="164"/>
        <v>21.038793792</v>
      </c>
      <c r="Y1486" s="88">
        <f t="shared" si="169"/>
        <v>19.324199173501619</v>
      </c>
      <c r="Z1486" s="88">
        <f t="shared" si="170"/>
        <v>17.749338549967408</v>
      </c>
      <c r="AA1486" s="88">
        <f t="shared" si="165"/>
        <v>16.302824046305506</v>
      </c>
      <c r="AB1486" s="88">
        <f t="shared" si="166"/>
        <v>14.974195862937385</v>
      </c>
      <c r="AC1486" s="88">
        <f t="shared" si="167"/>
        <v>13.753846640602406</v>
      </c>
      <c r="AD1486" s="88">
        <f t="shared" si="168"/>
        <v>12.632951989189641</v>
      </c>
    </row>
    <row r="1487" spans="1:30" x14ac:dyDescent="0.25">
      <c r="A1487" s="30" t="s">
        <v>475</v>
      </c>
      <c r="B1487" s="47">
        <v>38988</v>
      </c>
      <c r="C1487" s="35">
        <v>4301333034</v>
      </c>
      <c r="D1487" s="34">
        <v>310</v>
      </c>
      <c r="E1487" s="32">
        <v>14280</v>
      </c>
      <c r="F1487" s="34" t="s">
        <v>18</v>
      </c>
      <c r="G1487" s="34" t="s">
        <v>32</v>
      </c>
      <c r="H1487" s="34">
        <v>40.029179999999897</v>
      </c>
      <c r="I1487" s="2">
        <v>-110.14601</v>
      </c>
      <c r="J1487" s="35">
        <v>14280</v>
      </c>
      <c r="K1487" s="34">
        <v>365</v>
      </c>
      <c r="L1487" s="34">
        <v>730</v>
      </c>
      <c r="M1487" s="34">
        <v>1095</v>
      </c>
      <c r="N1487" s="34">
        <v>1460</v>
      </c>
      <c r="O1487" s="34">
        <v>1825</v>
      </c>
      <c r="P1487" s="34">
        <v>2190</v>
      </c>
      <c r="Q1487" s="48">
        <v>2.3290384453705478E-4</v>
      </c>
      <c r="R1487" s="14">
        <v>13116.225527270148</v>
      </c>
      <c r="S1487" s="14">
        <v>12047.294963740411</v>
      </c>
      <c r="T1487" s="14">
        <v>11065.478833190829</v>
      </c>
      <c r="U1487" s="14">
        <v>10163.677587070382</v>
      </c>
      <c r="V1487" s="14">
        <v>9335.3702674002798</v>
      </c>
      <c r="W1487" s="12">
        <v>8574.5673534869948</v>
      </c>
      <c r="X1487" s="88">
        <f t="shared" si="164"/>
        <v>21.05648832</v>
      </c>
      <c r="Y1487" s="88">
        <f t="shared" si="169"/>
        <v>19.340451653883033</v>
      </c>
      <c r="Z1487" s="88">
        <f t="shared" si="170"/>
        <v>17.764266505013641</v>
      </c>
      <c r="AA1487" s="88">
        <f t="shared" si="165"/>
        <v>16.316535420608538</v>
      </c>
      <c r="AB1487" s="88">
        <f t="shared" si="166"/>
        <v>14.98678980394911</v>
      </c>
      <c r="AC1487" s="88">
        <f t="shared" si="167"/>
        <v>13.765414215573477</v>
      </c>
      <c r="AD1487" s="88">
        <f t="shared" si="168"/>
        <v>12.643576843680126</v>
      </c>
    </row>
    <row r="1488" spans="1:30" x14ac:dyDescent="0.25">
      <c r="A1488" s="30" t="s">
        <v>1540</v>
      </c>
      <c r="B1488" s="47">
        <v>41055</v>
      </c>
      <c r="C1488" s="35">
        <v>4301350926</v>
      </c>
      <c r="D1488" s="34">
        <v>230</v>
      </c>
      <c r="E1488" s="32">
        <v>14321</v>
      </c>
      <c r="F1488" s="34" t="s">
        <v>18</v>
      </c>
      <c r="G1488" s="34" t="s">
        <v>32</v>
      </c>
      <c r="H1488" s="34">
        <v>40.066989999999898</v>
      </c>
      <c r="I1488" s="2">
        <v>-110.55725</v>
      </c>
      <c r="J1488" s="35">
        <v>14321</v>
      </c>
      <c r="K1488" s="34">
        <v>365</v>
      </c>
      <c r="L1488" s="34">
        <v>730</v>
      </c>
      <c r="M1488" s="34">
        <v>1095</v>
      </c>
      <c r="N1488" s="34">
        <v>1460</v>
      </c>
      <c r="O1488" s="34">
        <v>1825</v>
      </c>
      <c r="P1488" s="34">
        <v>2190</v>
      </c>
      <c r="Q1488" s="48">
        <v>2.3290384453705478E-4</v>
      </c>
      <c r="R1488" s="14">
        <v>13153.884157985698</v>
      </c>
      <c r="S1488" s="14">
        <v>12081.884536115294</v>
      </c>
      <c r="T1488" s="14">
        <v>11097.249465695089</v>
      </c>
      <c r="U1488" s="14">
        <v>10192.859014316171</v>
      </c>
      <c r="V1488" s="14">
        <v>9362.1735013613015</v>
      </c>
      <c r="W1488" s="12">
        <v>8599.1862093338423</v>
      </c>
      <c r="X1488" s="88">
        <f t="shared" si="164"/>
        <v>21.116944623999998</v>
      </c>
      <c r="Y1488" s="88">
        <f t="shared" si="169"/>
        <v>19.395980961852864</v>
      </c>
      <c r="Z1488" s="88">
        <f t="shared" si="170"/>
        <v>17.815270351421589</v>
      </c>
      <c r="AA1488" s="88">
        <f t="shared" si="165"/>
        <v>16.363382616143898</v>
      </c>
      <c r="AB1488" s="88">
        <f t="shared" si="166"/>
        <v>15.029819102405824</v>
      </c>
      <c r="AC1488" s="88">
        <f t="shared" si="167"/>
        <v>13.804936763391298</v>
      </c>
      <c r="AD1488" s="88">
        <f t="shared" si="168"/>
        <v>12.679878429855961</v>
      </c>
    </row>
    <row r="1489" spans="1:30" x14ac:dyDescent="0.25">
      <c r="A1489" s="30" t="s">
        <v>1426</v>
      </c>
      <c r="B1489" s="47">
        <v>40902</v>
      </c>
      <c r="C1489" s="35">
        <v>4301350704</v>
      </c>
      <c r="D1489" s="34">
        <v>311</v>
      </c>
      <c r="E1489" s="32">
        <v>14338</v>
      </c>
      <c r="F1489" s="34" t="s">
        <v>18</v>
      </c>
      <c r="G1489" s="34" t="s">
        <v>32</v>
      </c>
      <c r="H1489" s="34">
        <v>40.054470000000002</v>
      </c>
      <c r="I1489" s="2">
        <v>-110.14563</v>
      </c>
      <c r="J1489" s="35">
        <v>14338</v>
      </c>
      <c r="K1489" s="34">
        <v>365</v>
      </c>
      <c r="L1489" s="34">
        <v>730</v>
      </c>
      <c r="M1489" s="34">
        <v>1095</v>
      </c>
      <c r="N1489" s="34">
        <v>1460</v>
      </c>
      <c r="O1489" s="34">
        <v>1825</v>
      </c>
      <c r="P1489" s="34">
        <v>2190</v>
      </c>
      <c r="Q1489" s="48">
        <v>2.3290384453705478E-4</v>
      </c>
      <c r="R1489" s="14">
        <v>13169.49871218483</v>
      </c>
      <c r="S1489" s="14">
        <v>12096.226553929271</v>
      </c>
      <c r="T1489" s="14">
        <v>11110.422654782222</v>
      </c>
      <c r="U1489" s="14">
        <v>10204.958630491255</v>
      </c>
      <c r="V1489" s="14">
        <v>9373.2870373939222</v>
      </c>
      <c r="W1489" s="12">
        <v>8609.3940276118028</v>
      </c>
      <c r="X1489" s="88">
        <f t="shared" si="164"/>
        <v>21.142011871999998</v>
      </c>
      <c r="Y1489" s="88">
        <f t="shared" si="169"/>
        <v>19.419005309059866</v>
      </c>
      <c r="Z1489" s="88">
        <f t="shared" si="170"/>
        <v>17.836418287737082</v>
      </c>
      <c r="AA1489" s="88">
        <f t="shared" si="165"/>
        <v>16.382807063073194</v>
      </c>
      <c r="AB1489" s="88">
        <f t="shared" si="166"/>
        <v>15.047660518839097</v>
      </c>
      <c r="AC1489" s="88">
        <f t="shared" si="167"/>
        <v>13.821324161266983</v>
      </c>
      <c r="AD1489" s="88">
        <f t="shared" si="168"/>
        <v>12.694930307050818</v>
      </c>
    </row>
    <row r="1490" spans="1:30" x14ac:dyDescent="0.25">
      <c r="A1490" s="30" t="s">
        <v>747</v>
      </c>
      <c r="B1490" s="47">
        <v>39811</v>
      </c>
      <c r="C1490" s="35">
        <v>4301334011</v>
      </c>
      <c r="D1490" s="34">
        <v>361</v>
      </c>
      <c r="E1490" s="32">
        <v>14394</v>
      </c>
      <c r="F1490" s="34" t="s">
        <v>18</v>
      </c>
      <c r="G1490" s="34" t="s">
        <v>32</v>
      </c>
      <c r="H1490" s="34">
        <v>40.028509999999898</v>
      </c>
      <c r="I1490" s="2">
        <v>-110.09412</v>
      </c>
      <c r="J1490" s="35">
        <v>14394</v>
      </c>
      <c r="K1490" s="34">
        <v>365</v>
      </c>
      <c r="L1490" s="34">
        <v>730</v>
      </c>
      <c r="M1490" s="34">
        <v>1095</v>
      </c>
      <c r="N1490" s="34">
        <v>1460</v>
      </c>
      <c r="O1490" s="34">
        <v>1825</v>
      </c>
      <c r="P1490" s="34">
        <v>2190</v>
      </c>
      <c r="Q1490" s="48">
        <v>2.3290384453705478E-4</v>
      </c>
      <c r="R1490" s="14">
        <v>13220.934890723143</v>
      </c>
      <c r="S1490" s="14">
        <v>12143.470847904724</v>
      </c>
      <c r="T1490" s="14">
        <v>11153.816689422185</v>
      </c>
      <c r="U1490" s="14">
        <v>10244.816189656238</v>
      </c>
      <c r="V1490" s="14">
        <v>9409.8963325601962</v>
      </c>
      <c r="W1490" s="12">
        <v>8643.0197819392015</v>
      </c>
      <c r="X1490" s="88">
        <f t="shared" si="164"/>
        <v>21.224586335999998</v>
      </c>
      <c r="Y1490" s="88">
        <f t="shared" si="169"/>
        <v>19.494850217506468</v>
      </c>
      <c r="Z1490" s="88">
        <f t="shared" si="170"/>
        <v>17.906082077952824</v>
      </c>
      <c r="AA1490" s="88">
        <f t="shared" si="165"/>
        <v>16.446793476487347</v>
      </c>
      <c r="AB1490" s="88">
        <f t="shared" si="166"/>
        <v>15.106432243560468</v>
      </c>
      <c r="AC1490" s="88">
        <f t="shared" si="167"/>
        <v>13.875306177798642</v>
      </c>
      <c r="AD1490" s="88">
        <f t="shared" si="168"/>
        <v>12.744512961339758</v>
      </c>
    </row>
    <row r="1491" spans="1:30" x14ac:dyDescent="0.25">
      <c r="A1491" s="30" t="s">
        <v>1188</v>
      </c>
      <c r="B1491" s="47">
        <v>40572</v>
      </c>
      <c r="C1491" s="35">
        <v>4301350226</v>
      </c>
      <c r="D1491" s="34">
        <v>361</v>
      </c>
      <c r="E1491" s="32">
        <v>14454</v>
      </c>
      <c r="F1491" s="34" t="s">
        <v>18</v>
      </c>
      <c r="G1491" s="34" t="s">
        <v>32</v>
      </c>
      <c r="H1491" s="34">
        <v>40.076149999999899</v>
      </c>
      <c r="I1491" s="2">
        <v>-110.103219999999</v>
      </c>
      <c r="J1491" s="35">
        <v>14454</v>
      </c>
      <c r="K1491" s="34">
        <v>365</v>
      </c>
      <c r="L1491" s="34">
        <v>730</v>
      </c>
      <c r="M1491" s="34">
        <v>1095</v>
      </c>
      <c r="N1491" s="34">
        <v>1460</v>
      </c>
      <c r="O1491" s="34">
        <v>1825</v>
      </c>
      <c r="P1491" s="34">
        <v>2190</v>
      </c>
      <c r="Q1491" s="48">
        <v>2.3290384453705478E-4</v>
      </c>
      <c r="R1491" s="14">
        <v>13276.045082014196</v>
      </c>
      <c r="S1491" s="14">
        <v>12194.089734306996</v>
      </c>
      <c r="T1491" s="14">
        <v>11200.310297965003</v>
      </c>
      <c r="U1491" s="14">
        <v>10287.520717333004</v>
      </c>
      <c r="V1491" s="14">
        <v>9449.1205773812071</v>
      </c>
      <c r="W1491" s="12">
        <v>8679.0473758614171</v>
      </c>
      <c r="X1491" s="88">
        <f t="shared" si="164"/>
        <v>21.313058976000001</v>
      </c>
      <c r="Y1491" s="88">
        <f t="shared" si="169"/>
        <v>19.576112619413539</v>
      </c>
      <c r="Z1491" s="88">
        <f t="shared" si="170"/>
        <v>17.980721853183972</v>
      </c>
      <c r="AA1491" s="88">
        <f t="shared" si="165"/>
        <v>16.515350348002507</v>
      </c>
      <c r="AB1491" s="88">
        <f t="shared" si="166"/>
        <v>15.169401948619075</v>
      </c>
      <c r="AC1491" s="88">
        <f t="shared" si="167"/>
        <v>13.933144052653994</v>
      </c>
      <c r="AD1491" s="88">
        <f t="shared" si="168"/>
        <v>12.797637233792196</v>
      </c>
    </row>
    <row r="1492" spans="1:30" x14ac:dyDescent="0.25">
      <c r="A1492" s="30" t="s">
        <v>1299</v>
      </c>
      <c r="B1492" s="47">
        <v>40706</v>
      </c>
      <c r="C1492" s="35">
        <v>4301350088</v>
      </c>
      <c r="D1492" s="34">
        <v>361</v>
      </c>
      <c r="E1492" s="32">
        <v>14493</v>
      </c>
      <c r="F1492" s="34" t="s">
        <v>18</v>
      </c>
      <c r="G1492" s="34" t="s">
        <v>32</v>
      </c>
      <c r="H1492" s="34">
        <v>40.318539999999899</v>
      </c>
      <c r="I1492" s="2">
        <v>-110.24024</v>
      </c>
      <c r="J1492" s="35">
        <v>14493</v>
      </c>
      <c r="K1492" s="34">
        <v>365</v>
      </c>
      <c r="L1492" s="34">
        <v>730</v>
      </c>
      <c r="M1492" s="34">
        <v>1095</v>
      </c>
      <c r="N1492" s="34">
        <v>1460</v>
      </c>
      <c r="O1492" s="34">
        <v>1825</v>
      </c>
      <c r="P1492" s="34">
        <v>2190</v>
      </c>
      <c r="Q1492" s="48">
        <v>2.3290384453705478E-4</v>
      </c>
      <c r="R1492" s="14">
        <v>13311.866706353378</v>
      </c>
      <c r="S1492" s="14">
        <v>12226.992010468472</v>
      </c>
      <c r="T1492" s="14">
        <v>11230.531143517836</v>
      </c>
      <c r="U1492" s="14">
        <v>10315.278660322901</v>
      </c>
      <c r="V1492" s="14">
        <v>9474.6163365148623</v>
      </c>
      <c r="W1492" s="12">
        <v>8702.4653119108552</v>
      </c>
      <c r="X1492" s="88">
        <f t="shared" si="164"/>
        <v>21.370566191999998</v>
      </c>
      <c r="Y1492" s="88">
        <f t="shared" si="169"/>
        <v>19.628933180653135</v>
      </c>
      <c r="Z1492" s="88">
        <f t="shared" si="170"/>
        <v>18.029237707084221</v>
      </c>
      <c r="AA1492" s="88">
        <f t="shared" si="165"/>
        <v>16.559912314487363</v>
      </c>
      <c r="AB1492" s="88">
        <f t="shared" si="166"/>
        <v>15.210332256907172</v>
      </c>
      <c r="AC1492" s="88">
        <f t="shared" si="167"/>
        <v>13.97073867130997</v>
      </c>
      <c r="AD1492" s="88">
        <f t="shared" si="168"/>
        <v>12.83216801088628</v>
      </c>
    </row>
    <row r="1493" spans="1:30" x14ac:dyDescent="0.25">
      <c r="A1493" s="30" t="s">
        <v>309</v>
      </c>
      <c r="B1493" s="47">
        <v>36497</v>
      </c>
      <c r="C1493" s="35">
        <v>4301330322</v>
      </c>
      <c r="D1493" s="34">
        <v>233</v>
      </c>
      <c r="E1493" s="32">
        <v>14659</v>
      </c>
      <c r="F1493" s="34" t="s">
        <v>18</v>
      </c>
      <c r="G1493" s="34" t="s">
        <v>32</v>
      </c>
      <c r="H1493" s="34">
        <v>40.385190000000001</v>
      </c>
      <c r="I1493" s="2">
        <v>-110.37295</v>
      </c>
      <c r="J1493" s="35">
        <v>14659</v>
      </c>
      <c r="K1493" s="34">
        <v>365</v>
      </c>
      <c r="L1493" s="34">
        <v>730</v>
      </c>
      <c r="M1493" s="34">
        <v>1095</v>
      </c>
      <c r="N1493" s="34">
        <v>1460</v>
      </c>
      <c r="O1493" s="34">
        <v>1825</v>
      </c>
      <c r="P1493" s="34">
        <v>2190</v>
      </c>
      <c r="Q1493" s="48">
        <v>2.3290384453705478E-4</v>
      </c>
      <c r="R1493" s="14">
        <v>13464.338235591953</v>
      </c>
      <c r="S1493" s="14">
        <v>12367.037596181419</v>
      </c>
      <c r="T1493" s="14">
        <v>11359.163460486301</v>
      </c>
      <c r="U1493" s="14">
        <v>10433.427853561956</v>
      </c>
      <c r="V1493" s="14">
        <v>9583.1367471863232</v>
      </c>
      <c r="W1493" s="12">
        <v>8802.1416550956492</v>
      </c>
      <c r="X1493" s="88">
        <f t="shared" si="164"/>
        <v>21.615340495999998</v>
      </c>
      <c r="Y1493" s="88">
        <f t="shared" si="169"/>
        <v>19.853759159262701</v>
      </c>
      <c r="Z1493" s="88">
        <f t="shared" si="170"/>
        <v>18.235741085223733</v>
      </c>
      <c r="AA1493" s="88">
        <f t="shared" si="165"/>
        <v>16.74958632567931</v>
      </c>
      <c r="AB1493" s="88">
        <f t="shared" si="166"/>
        <v>15.384548440902661</v>
      </c>
      <c r="AC1493" s="88">
        <f t="shared" si="167"/>
        <v>14.13075679174311</v>
      </c>
      <c r="AD1493" s="88">
        <f t="shared" si="168"/>
        <v>12.979145164671358</v>
      </c>
    </row>
    <row r="1494" spans="1:30" x14ac:dyDescent="0.25">
      <c r="A1494" s="30" t="s">
        <v>1441</v>
      </c>
      <c r="B1494" s="47">
        <v>40922</v>
      </c>
      <c r="C1494" s="35">
        <v>4301350629</v>
      </c>
      <c r="D1494" s="34">
        <v>333</v>
      </c>
      <c r="E1494" s="32">
        <v>14673</v>
      </c>
      <c r="F1494" s="34" t="s">
        <v>18</v>
      </c>
      <c r="G1494" s="34" t="s">
        <v>32</v>
      </c>
      <c r="H1494" s="34">
        <v>40.061369999999897</v>
      </c>
      <c r="I1494" s="2">
        <v>-110.10266</v>
      </c>
      <c r="J1494" s="35">
        <v>14673</v>
      </c>
      <c r="K1494" s="34">
        <v>365</v>
      </c>
      <c r="L1494" s="34">
        <v>730</v>
      </c>
      <c r="M1494" s="34">
        <v>1095</v>
      </c>
      <c r="N1494" s="34">
        <v>1460</v>
      </c>
      <c r="O1494" s="34">
        <v>1825</v>
      </c>
      <c r="P1494" s="34">
        <v>2190</v>
      </c>
      <c r="Q1494" s="48">
        <v>2.3290384453705478E-4</v>
      </c>
      <c r="R1494" s="14">
        <v>13477.197280226532</v>
      </c>
      <c r="S1494" s="14">
        <v>12378.848669675283</v>
      </c>
      <c r="T1494" s="14">
        <v>11370.011969146291</v>
      </c>
      <c r="U1494" s="14">
        <v>10443.392243353201</v>
      </c>
      <c r="V1494" s="14">
        <v>9592.2890709778912</v>
      </c>
      <c r="W1494" s="12">
        <v>8810.5480936774984</v>
      </c>
      <c r="X1494" s="88">
        <f t="shared" si="164"/>
        <v>21.635984111999999</v>
      </c>
      <c r="Y1494" s="88">
        <f t="shared" si="169"/>
        <v>19.87272038637435</v>
      </c>
      <c r="Z1494" s="88">
        <f t="shared" si="170"/>
        <v>18.253157032777668</v>
      </c>
      <c r="AA1494" s="88">
        <f t="shared" si="165"/>
        <v>16.765582929032849</v>
      </c>
      <c r="AB1494" s="88">
        <f t="shared" si="166"/>
        <v>15.399241372083001</v>
      </c>
      <c r="AC1494" s="88">
        <f t="shared" si="167"/>
        <v>14.144252295876024</v>
      </c>
      <c r="AD1494" s="88">
        <f t="shared" si="168"/>
        <v>12.991540828243593</v>
      </c>
    </row>
    <row r="1495" spans="1:30" x14ac:dyDescent="0.25">
      <c r="A1495" s="30" t="s">
        <v>1631</v>
      </c>
      <c r="B1495" s="47">
        <v>41182</v>
      </c>
      <c r="C1495" s="35">
        <v>4301351146</v>
      </c>
      <c r="D1495" s="34">
        <v>97</v>
      </c>
      <c r="E1495" s="32">
        <v>14691</v>
      </c>
      <c r="F1495" s="34" t="s">
        <v>18</v>
      </c>
      <c r="G1495" s="34" t="s">
        <v>32</v>
      </c>
      <c r="H1495" s="34">
        <v>40.178150000000002</v>
      </c>
      <c r="I1495" s="2">
        <v>-110.61262000000001</v>
      </c>
      <c r="J1495" s="35">
        <v>14691</v>
      </c>
      <c r="K1495" s="34">
        <v>365</v>
      </c>
      <c r="L1495" s="34">
        <v>730</v>
      </c>
      <c r="M1495" s="34">
        <v>1095</v>
      </c>
      <c r="N1495" s="34">
        <v>1460</v>
      </c>
      <c r="O1495" s="34">
        <v>1825</v>
      </c>
      <c r="P1495" s="34">
        <v>2190</v>
      </c>
      <c r="Q1495" s="48">
        <v>2.3290384453705478E-4</v>
      </c>
      <c r="R1495" s="14">
        <v>13493.730337613846</v>
      </c>
      <c r="S1495" s="14">
        <v>12394.034335595963</v>
      </c>
      <c r="T1495" s="14">
        <v>11383.960051709137</v>
      </c>
      <c r="U1495" s="14">
        <v>10456.203601656231</v>
      </c>
      <c r="V1495" s="14">
        <v>9604.0563444241943</v>
      </c>
      <c r="W1495" s="12">
        <v>8821.3563718541627</v>
      </c>
      <c r="X1495" s="88">
        <f t="shared" si="164"/>
        <v>21.662525903999999</v>
      </c>
      <c r="Y1495" s="88">
        <f t="shared" si="169"/>
        <v>19.89709910694647</v>
      </c>
      <c r="Z1495" s="88">
        <f t="shared" si="170"/>
        <v>18.275548965347014</v>
      </c>
      <c r="AA1495" s="88">
        <f t="shared" si="165"/>
        <v>16.786149990487395</v>
      </c>
      <c r="AB1495" s="88">
        <f t="shared" si="166"/>
        <v>15.418132283600585</v>
      </c>
      <c r="AC1495" s="88">
        <f t="shared" si="167"/>
        <v>14.161603658332629</v>
      </c>
      <c r="AD1495" s="88">
        <f t="shared" si="168"/>
        <v>13.007478109979324</v>
      </c>
    </row>
    <row r="1496" spans="1:30" x14ac:dyDescent="0.25">
      <c r="A1496" s="30" t="s">
        <v>1303</v>
      </c>
      <c r="B1496" s="47">
        <v>40710</v>
      </c>
      <c r="C1496" s="35">
        <v>4301350181</v>
      </c>
      <c r="D1496" s="34">
        <v>321</v>
      </c>
      <c r="E1496" s="32">
        <v>14700</v>
      </c>
      <c r="F1496" s="34" t="s">
        <v>18</v>
      </c>
      <c r="G1496" s="34" t="s">
        <v>32</v>
      </c>
      <c r="H1496" s="34">
        <v>40.161990000000003</v>
      </c>
      <c r="I1496" s="2">
        <v>-110.30709</v>
      </c>
      <c r="J1496" s="35">
        <v>14700</v>
      </c>
      <c r="K1496" s="34">
        <v>365</v>
      </c>
      <c r="L1496" s="34">
        <v>730</v>
      </c>
      <c r="M1496" s="34">
        <v>1095</v>
      </c>
      <c r="N1496" s="34">
        <v>1460</v>
      </c>
      <c r="O1496" s="34">
        <v>1825</v>
      </c>
      <c r="P1496" s="34">
        <v>2190</v>
      </c>
      <c r="Q1496" s="48">
        <v>2.3290384453705478E-4</v>
      </c>
      <c r="R1496" s="14">
        <v>13501.996866307505</v>
      </c>
      <c r="S1496" s="14">
        <v>12401.627168556304</v>
      </c>
      <c r="T1496" s="14">
        <v>11390.934092990559</v>
      </c>
      <c r="U1496" s="14">
        <v>10462.609280807746</v>
      </c>
      <c r="V1496" s="14">
        <v>9609.9399811473468</v>
      </c>
      <c r="W1496" s="12">
        <v>8826.7605109424949</v>
      </c>
      <c r="X1496" s="88">
        <f t="shared" si="164"/>
        <v>21.675796800000001</v>
      </c>
      <c r="Y1496" s="88">
        <f t="shared" si="169"/>
        <v>19.909288467232532</v>
      </c>
      <c r="Z1496" s="88">
        <f t="shared" si="170"/>
        <v>18.286744931631688</v>
      </c>
      <c r="AA1496" s="88">
        <f t="shared" si="165"/>
        <v>16.79643352121467</v>
      </c>
      <c r="AB1496" s="88">
        <f t="shared" si="166"/>
        <v>15.427577739359377</v>
      </c>
      <c r="AC1496" s="88">
        <f t="shared" si="167"/>
        <v>14.170279339560933</v>
      </c>
      <c r="AD1496" s="88">
        <f t="shared" si="168"/>
        <v>13.01544675084719</v>
      </c>
    </row>
    <row r="1497" spans="1:30" x14ac:dyDescent="0.25">
      <c r="A1497" s="30" t="s">
        <v>1286</v>
      </c>
      <c r="B1497" s="47">
        <v>40694</v>
      </c>
      <c r="C1497" s="35">
        <v>4301334135</v>
      </c>
      <c r="D1497" s="34">
        <v>364</v>
      </c>
      <c r="E1497" s="32">
        <v>14798</v>
      </c>
      <c r="F1497" s="34" t="s">
        <v>18</v>
      </c>
      <c r="G1497" s="34" t="s">
        <v>32</v>
      </c>
      <c r="H1497" s="34">
        <v>40.186419999999899</v>
      </c>
      <c r="I1497" s="2">
        <v>-110.60006</v>
      </c>
      <c r="J1497" s="35">
        <v>14798</v>
      </c>
      <c r="K1497" s="34">
        <v>365</v>
      </c>
      <c r="L1497" s="34">
        <v>730</v>
      </c>
      <c r="M1497" s="34">
        <v>1095</v>
      </c>
      <c r="N1497" s="34">
        <v>1460</v>
      </c>
      <c r="O1497" s="34">
        <v>1825</v>
      </c>
      <c r="P1497" s="34">
        <v>2190</v>
      </c>
      <c r="Q1497" s="48">
        <v>2.3290384453705478E-4</v>
      </c>
      <c r="R1497" s="14">
        <v>13592.010178749555</v>
      </c>
      <c r="S1497" s="14">
        <v>12484.304683013346</v>
      </c>
      <c r="T1497" s="14">
        <v>11466.873653610497</v>
      </c>
      <c r="U1497" s="14">
        <v>10532.360009346465</v>
      </c>
      <c r="V1497" s="14">
        <v>9674.0062476883286</v>
      </c>
      <c r="W1497" s="12">
        <v>8885.6055810154448</v>
      </c>
      <c r="X1497" s="88">
        <f t="shared" si="164"/>
        <v>21.820302112</v>
      </c>
      <c r="Y1497" s="88">
        <f t="shared" si="169"/>
        <v>20.042017057014082</v>
      </c>
      <c r="Z1497" s="88">
        <f t="shared" si="170"/>
        <v>18.408656564509229</v>
      </c>
      <c r="AA1497" s="88">
        <f t="shared" si="165"/>
        <v>16.908409744689436</v>
      </c>
      <c r="AB1497" s="88">
        <f t="shared" si="166"/>
        <v>15.530428257621773</v>
      </c>
      <c r="AC1497" s="88">
        <f t="shared" si="167"/>
        <v>14.264747868491337</v>
      </c>
      <c r="AD1497" s="88">
        <f t="shared" si="168"/>
        <v>13.102216395852837</v>
      </c>
    </row>
    <row r="1498" spans="1:30" x14ac:dyDescent="0.25">
      <c r="A1498" s="30" t="s">
        <v>1376</v>
      </c>
      <c r="B1498" s="47">
        <v>40834</v>
      </c>
      <c r="C1498" s="35">
        <v>4301350641</v>
      </c>
      <c r="D1498" s="34">
        <v>348</v>
      </c>
      <c r="E1498" s="32">
        <v>14869</v>
      </c>
      <c r="F1498" s="34" t="s">
        <v>18</v>
      </c>
      <c r="G1498" s="34" t="s">
        <v>32</v>
      </c>
      <c r="H1498" s="34">
        <v>40.192340000000002</v>
      </c>
      <c r="I1498" s="2">
        <v>-110.64100000000001</v>
      </c>
      <c r="J1498" s="35">
        <v>14869</v>
      </c>
      <c r="K1498" s="34">
        <v>365</v>
      </c>
      <c r="L1498" s="34">
        <v>730</v>
      </c>
      <c r="M1498" s="34">
        <v>1095</v>
      </c>
      <c r="N1498" s="34">
        <v>1460</v>
      </c>
      <c r="O1498" s="34">
        <v>1825</v>
      </c>
      <c r="P1498" s="34">
        <v>2190</v>
      </c>
      <c r="Q1498" s="48">
        <v>2.3290384453705478E-4</v>
      </c>
      <c r="R1498" s="14">
        <v>13657.223905110632</v>
      </c>
      <c r="S1498" s="14">
        <v>12544.203698589366</v>
      </c>
      <c r="T1498" s="14">
        <v>11521.891090386165</v>
      </c>
      <c r="U1498" s="14">
        <v>10582.893700430637</v>
      </c>
      <c r="V1498" s="14">
        <v>9720.4216040598567</v>
      </c>
      <c r="W1498" s="12">
        <v>8928.2382338233983</v>
      </c>
      <c r="X1498" s="88">
        <f t="shared" si="164"/>
        <v>21.924994735999999</v>
      </c>
      <c r="Y1498" s="88">
        <f t="shared" si="169"/>
        <v>20.13817756593745</v>
      </c>
      <c r="Z1498" s="88">
        <f t="shared" si="170"/>
        <v>18.496980298532758</v>
      </c>
      <c r="AA1498" s="88">
        <f t="shared" si="165"/>
        <v>16.989535375982378</v>
      </c>
      <c r="AB1498" s="88">
        <f t="shared" si="166"/>
        <v>15.604942408607792</v>
      </c>
      <c r="AC1498" s="88">
        <f t="shared" si="167"/>
        <v>14.333189353736836</v>
      </c>
      <c r="AD1498" s="88">
        <f t="shared" si="168"/>
        <v>13.165080118254888</v>
      </c>
    </row>
    <row r="1499" spans="1:30" x14ac:dyDescent="0.25">
      <c r="A1499" s="30" t="s">
        <v>126</v>
      </c>
      <c r="B1499" s="47">
        <v>30376</v>
      </c>
      <c r="C1499" s="35">
        <v>4301330615</v>
      </c>
      <c r="D1499" s="34">
        <v>366</v>
      </c>
      <c r="E1499" s="32">
        <v>14954</v>
      </c>
      <c r="F1499" s="34" t="s">
        <v>18</v>
      </c>
      <c r="G1499" s="34" t="s">
        <v>32</v>
      </c>
      <c r="H1499" s="34">
        <v>40.216299999999897</v>
      </c>
      <c r="I1499" s="2">
        <v>-110.55204000000001</v>
      </c>
      <c r="J1499" s="35">
        <v>14954</v>
      </c>
      <c r="K1499" s="34">
        <v>365</v>
      </c>
      <c r="L1499" s="34">
        <v>730</v>
      </c>
      <c r="M1499" s="34">
        <v>1095</v>
      </c>
      <c r="N1499" s="34">
        <v>1460</v>
      </c>
      <c r="O1499" s="34">
        <v>1825</v>
      </c>
      <c r="P1499" s="34">
        <v>2190</v>
      </c>
      <c r="Q1499" s="48">
        <v>2.3290384453705478E-4</v>
      </c>
      <c r="R1499" s="14">
        <v>13735.296676106287</v>
      </c>
      <c r="S1499" s="14">
        <v>12615.91378765925</v>
      </c>
      <c r="T1499" s="14">
        <v>11587.757035821825</v>
      </c>
      <c r="U1499" s="14">
        <v>10643.391781306056</v>
      </c>
      <c r="V1499" s="14">
        <v>9775.9892842229528</v>
      </c>
      <c r="W1499" s="12">
        <v>8979.2773252132029</v>
      </c>
      <c r="X1499" s="88">
        <f t="shared" si="164"/>
        <v>22.050330975999998</v>
      </c>
      <c r="Y1499" s="88">
        <f t="shared" si="169"/>
        <v>20.253299301972469</v>
      </c>
      <c r="Z1499" s="88">
        <f t="shared" si="170"/>
        <v>18.602719980110219</v>
      </c>
      <c r="AA1499" s="88">
        <f t="shared" si="165"/>
        <v>17.086657610628858</v>
      </c>
      <c r="AB1499" s="88">
        <f t="shared" si="166"/>
        <v>15.694149490774157</v>
      </c>
      <c r="AC1499" s="88">
        <f t="shared" si="167"/>
        <v>14.415126343115249</v>
      </c>
      <c r="AD1499" s="88">
        <f t="shared" si="168"/>
        <v>13.240339504229176</v>
      </c>
    </row>
    <row r="1500" spans="1:30" x14ac:dyDescent="0.25">
      <c r="A1500" s="30" t="s">
        <v>1383</v>
      </c>
      <c r="B1500" s="47">
        <v>40842</v>
      </c>
      <c r="C1500" s="35">
        <v>4301350243</v>
      </c>
      <c r="D1500" s="34">
        <v>349</v>
      </c>
      <c r="E1500" s="32">
        <v>15144</v>
      </c>
      <c r="F1500" s="34" t="s">
        <v>18</v>
      </c>
      <c r="G1500" s="34" t="s">
        <v>32</v>
      </c>
      <c r="H1500" s="34">
        <v>40.01099</v>
      </c>
      <c r="I1500" s="2">
        <v>-110.21589</v>
      </c>
      <c r="J1500" s="35">
        <v>15144</v>
      </c>
      <c r="K1500" s="34">
        <v>365</v>
      </c>
      <c r="L1500" s="34">
        <v>730</v>
      </c>
      <c r="M1500" s="34">
        <v>1095</v>
      </c>
      <c r="N1500" s="34">
        <v>1460</v>
      </c>
      <c r="O1500" s="34">
        <v>1825</v>
      </c>
      <c r="P1500" s="34">
        <v>2190</v>
      </c>
      <c r="Q1500" s="48">
        <v>2.3290384453705478E-4</v>
      </c>
      <c r="R1500" s="14">
        <v>13909.812281861283</v>
      </c>
      <c r="S1500" s="14">
        <v>12776.206927933108</v>
      </c>
      <c r="T1500" s="14">
        <v>11734.986796207417</v>
      </c>
      <c r="U1500" s="14">
        <v>10778.622785615817</v>
      </c>
      <c r="V1500" s="14">
        <v>9900.1993928228167</v>
      </c>
      <c r="W1500" s="12">
        <v>9093.3647059668801</v>
      </c>
      <c r="X1500" s="88">
        <f t="shared" si="164"/>
        <v>22.330494335999997</v>
      </c>
      <c r="Y1500" s="88">
        <f t="shared" si="169"/>
        <v>20.510630241344863</v>
      </c>
      <c r="Z1500" s="88">
        <f t="shared" si="170"/>
        <v>18.839079268342196</v>
      </c>
      <c r="AA1500" s="88">
        <f t="shared" si="165"/>
        <v>17.303754370426869</v>
      </c>
      <c r="AB1500" s="88">
        <f t="shared" si="166"/>
        <v>15.893553556793089</v>
      </c>
      <c r="AC1500" s="88">
        <f t="shared" si="167"/>
        <v>14.598279613490527</v>
      </c>
      <c r="AD1500" s="88">
        <f t="shared" si="168"/>
        <v>13.408566366995228</v>
      </c>
    </row>
    <row r="1501" spans="1:30" x14ac:dyDescent="0.25">
      <c r="A1501" s="30" t="s">
        <v>855</v>
      </c>
      <c r="B1501" s="47">
        <v>40145</v>
      </c>
      <c r="C1501" s="35">
        <v>4301334110</v>
      </c>
      <c r="D1501" s="34">
        <v>366</v>
      </c>
      <c r="E1501" s="32">
        <v>15284</v>
      </c>
      <c r="F1501" s="34" t="s">
        <v>18</v>
      </c>
      <c r="G1501" s="34" t="s">
        <v>32</v>
      </c>
      <c r="H1501" s="34">
        <v>40.325400000000002</v>
      </c>
      <c r="I1501" s="2">
        <v>-110.402069999999</v>
      </c>
      <c r="J1501" s="35">
        <v>15284</v>
      </c>
      <c r="K1501" s="34">
        <v>365</v>
      </c>
      <c r="L1501" s="34">
        <v>730</v>
      </c>
      <c r="M1501" s="34">
        <v>1095</v>
      </c>
      <c r="N1501" s="34">
        <v>1460</v>
      </c>
      <c r="O1501" s="34">
        <v>1825</v>
      </c>
      <c r="P1501" s="34">
        <v>2190</v>
      </c>
      <c r="Q1501" s="48">
        <v>2.3290384453705478E-4</v>
      </c>
      <c r="R1501" s="14">
        <v>14038.402728207067</v>
      </c>
      <c r="S1501" s="14">
        <v>12894.317662871739</v>
      </c>
      <c r="T1501" s="14">
        <v>11843.471882807327</v>
      </c>
      <c r="U1501" s="14">
        <v>10878.266683528271</v>
      </c>
      <c r="V1501" s="14">
        <v>9991.7226307385063</v>
      </c>
      <c r="W1501" s="12">
        <v>9177.4290917853796</v>
      </c>
      <c r="X1501" s="88">
        <f t="shared" si="164"/>
        <v>22.536930496</v>
      </c>
      <c r="Y1501" s="88">
        <f t="shared" si="169"/>
        <v>20.700242512461362</v>
      </c>
      <c r="Z1501" s="88">
        <f t="shared" si="170"/>
        <v>19.013238743881544</v>
      </c>
      <c r="AA1501" s="88">
        <f t="shared" si="165"/>
        <v>17.463720403962245</v>
      </c>
      <c r="AB1501" s="88">
        <f t="shared" si="166"/>
        <v>16.040482868596509</v>
      </c>
      <c r="AC1501" s="88">
        <f t="shared" si="167"/>
        <v>14.733234654819679</v>
      </c>
      <c r="AD1501" s="88">
        <f t="shared" si="168"/>
        <v>13.53252300271758</v>
      </c>
    </row>
    <row r="1502" spans="1:30" x14ac:dyDescent="0.25">
      <c r="A1502" s="30" t="s">
        <v>1277</v>
      </c>
      <c r="B1502" s="47">
        <v>40682</v>
      </c>
      <c r="C1502" s="35">
        <v>4304750870</v>
      </c>
      <c r="D1502" s="34">
        <v>362</v>
      </c>
      <c r="E1502" s="32">
        <v>15306</v>
      </c>
      <c r="F1502" s="34" t="s">
        <v>18</v>
      </c>
      <c r="G1502" s="34" t="s">
        <v>19</v>
      </c>
      <c r="H1502" s="34">
        <v>40.115049999999897</v>
      </c>
      <c r="I1502" s="2">
        <v>-109.92205</v>
      </c>
      <c r="J1502" s="35">
        <v>15306</v>
      </c>
      <c r="K1502" s="34">
        <v>365</v>
      </c>
      <c r="L1502" s="34">
        <v>730</v>
      </c>
      <c r="M1502" s="34">
        <v>1095</v>
      </c>
      <c r="N1502" s="34">
        <v>1460</v>
      </c>
      <c r="O1502" s="34">
        <v>1825</v>
      </c>
      <c r="P1502" s="34">
        <v>2190</v>
      </c>
      <c r="Q1502" s="48">
        <v>2.3290384453705478E-4</v>
      </c>
      <c r="R1502" s="14">
        <v>14058.609798347119</v>
      </c>
      <c r="S1502" s="14">
        <v>12912.877921219238</v>
      </c>
      <c r="T1502" s="14">
        <v>11860.519539273027</v>
      </c>
      <c r="U1502" s="14">
        <v>10893.925010343086</v>
      </c>
      <c r="V1502" s="14">
        <v>10006.104853839543</v>
      </c>
      <c r="W1502" s="12">
        <v>9190.639209556859</v>
      </c>
      <c r="X1502" s="88">
        <f t="shared" si="164"/>
        <v>22.569370463999999</v>
      </c>
      <c r="Y1502" s="88">
        <f t="shared" si="169"/>
        <v>20.730038726493955</v>
      </c>
      <c r="Z1502" s="88">
        <f t="shared" si="170"/>
        <v>19.040606661466299</v>
      </c>
      <c r="AA1502" s="88">
        <f t="shared" si="165"/>
        <v>17.488857923517806</v>
      </c>
      <c r="AB1502" s="88">
        <f t="shared" si="166"/>
        <v>16.063571760451335</v>
      </c>
      <c r="AC1502" s="88">
        <f t="shared" si="167"/>
        <v>14.754441875599975</v>
      </c>
      <c r="AD1502" s="88">
        <f t="shared" si="168"/>
        <v>13.552001902616809</v>
      </c>
    </row>
    <row r="1503" spans="1:30" x14ac:dyDescent="0.25">
      <c r="A1503" s="30" t="s">
        <v>406</v>
      </c>
      <c r="B1503" s="47">
        <v>38572</v>
      </c>
      <c r="C1503" s="35">
        <v>4301332755</v>
      </c>
      <c r="D1503" s="34">
        <v>366</v>
      </c>
      <c r="E1503" s="32">
        <v>15338</v>
      </c>
      <c r="F1503" s="34" t="s">
        <v>18</v>
      </c>
      <c r="G1503" s="34" t="s">
        <v>32</v>
      </c>
      <c r="H1503" s="34">
        <v>40.305639999999897</v>
      </c>
      <c r="I1503" s="2">
        <v>-110.20396</v>
      </c>
      <c r="J1503" s="35">
        <v>15338</v>
      </c>
      <c r="K1503" s="34">
        <v>365</v>
      </c>
      <c r="L1503" s="34">
        <v>730</v>
      </c>
      <c r="M1503" s="34">
        <v>1095</v>
      </c>
      <c r="N1503" s="34">
        <v>1460</v>
      </c>
      <c r="O1503" s="34">
        <v>1825</v>
      </c>
      <c r="P1503" s="34">
        <v>2190</v>
      </c>
      <c r="Q1503" s="48">
        <v>2.3290384453705478E-4</v>
      </c>
      <c r="R1503" s="14">
        <v>14088.001900369014</v>
      </c>
      <c r="S1503" s="14">
        <v>12939.874660633783</v>
      </c>
      <c r="T1503" s="14">
        <v>11885.316130495865</v>
      </c>
      <c r="U1503" s="14">
        <v>10916.70075843736</v>
      </c>
      <c r="V1503" s="14">
        <v>10027.024451077414</v>
      </c>
      <c r="W1503" s="12">
        <v>9209.8539263153725</v>
      </c>
      <c r="X1503" s="88">
        <f t="shared" si="164"/>
        <v>22.616555871999999</v>
      </c>
      <c r="Y1503" s="88">
        <f t="shared" si="169"/>
        <v>20.773378674177728</v>
      </c>
      <c r="Z1503" s="88">
        <f t="shared" si="170"/>
        <v>19.08041454158958</v>
      </c>
      <c r="AA1503" s="88">
        <f t="shared" si="165"/>
        <v>17.525421588325894</v>
      </c>
      <c r="AB1503" s="88">
        <f t="shared" si="166"/>
        <v>16.097155603149258</v>
      </c>
      <c r="AC1503" s="88">
        <f t="shared" si="167"/>
        <v>14.785288742189493</v>
      </c>
      <c r="AD1503" s="88">
        <f t="shared" si="168"/>
        <v>13.580334847924775</v>
      </c>
    </row>
    <row r="1504" spans="1:30" x14ac:dyDescent="0.25">
      <c r="A1504" s="30" t="s">
        <v>1298</v>
      </c>
      <c r="B1504" s="47">
        <v>40705</v>
      </c>
      <c r="C1504" s="35">
        <v>4304751497</v>
      </c>
      <c r="D1504" s="34">
        <v>349</v>
      </c>
      <c r="E1504" s="32">
        <v>15390</v>
      </c>
      <c r="F1504" s="34" t="s">
        <v>18</v>
      </c>
      <c r="G1504" s="34" t="s">
        <v>19</v>
      </c>
      <c r="H1504" s="34">
        <v>40.138910000000003</v>
      </c>
      <c r="I1504" s="2">
        <v>-109.78972</v>
      </c>
      <c r="J1504" s="35">
        <v>15390</v>
      </c>
      <c r="K1504" s="34">
        <v>365</v>
      </c>
      <c r="L1504" s="34">
        <v>730</v>
      </c>
      <c r="M1504" s="34">
        <v>1095</v>
      </c>
      <c r="N1504" s="34">
        <v>1460</v>
      </c>
      <c r="O1504" s="34">
        <v>1825</v>
      </c>
      <c r="P1504" s="34">
        <v>2190</v>
      </c>
      <c r="Q1504" s="48">
        <v>2.3290384453705478E-4</v>
      </c>
      <c r="R1504" s="14">
        <v>14135.764066154592</v>
      </c>
      <c r="S1504" s="14">
        <v>12983.744362182417</v>
      </c>
      <c r="T1504" s="14">
        <v>11925.610591232973</v>
      </c>
      <c r="U1504" s="14">
        <v>10953.711349090558</v>
      </c>
      <c r="V1504" s="14">
        <v>10061.018796588956</v>
      </c>
      <c r="W1504" s="12">
        <v>9241.0778410479597</v>
      </c>
      <c r="X1504" s="88">
        <f t="shared" si="164"/>
        <v>22.693232160000001</v>
      </c>
      <c r="Y1504" s="88">
        <f t="shared" si="169"/>
        <v>20.843806089163856</v>
      </c>
      <c r="Z1504" s="88">
        <f t="shared" si="170"/>
        <v>19.145102346789908</v>
      </c>
      <c r="AA1504" s="88">
        <f t="shared" si="165"/>
        <v>17.584837543639033</v>
      </c>
      <c r="AB1504" s="88">
        <f t="shared" si="166"/>
        <v>16.151729347533387</v>
      </c>
      <c r="AC1504" s="88">
        <f t="shared" si="167"/>
        <v>14.835414900397465</v>
      </c>
      <c r="AD1504" s="88">
        <f t="shared" si="168"/>
        <v>13.626375884050223</v>
      </c>
    </row>
    <row r="1505" spans="1:30" x14ac:dyDescent="0.25">
      <c r="A1505" s="30" t="s">
        <v>1240</v>
      </c>
      <c r="B1505" s="47">
        <v>40638</v>
      </c>
      <c r="C1505" s="35">
        <v>4301350388</v>
      </c>
      <c r="D1505" s="34">
        <v>366</v>
      </c>
      <c r="E1505" s="32">
        <v>15467</v>
      </c>
      <c r="F1505" s="34" t="s">
        <v>18</v>
      </c>
      <c r="G1505" s="34" t="s">
        <v>32</v>
      </c>
      <c r="H1505" s="34">
        <v>40.259270000000001</v>
      </c>
      <c r="I1505" s="2">
        <v>-110.41773000000001</v>
      </c>
      <c r="J1505" s="35">
        <v>15467</v>
      </c>
      <c r="K1505" s="34">
        <v>365</v>
      </c>
      <c r="L1505" s="34">
        <v>730</v>
      </c>
      <c r="M1505" s="34">
        <v>1095</v>
      </c>
      <c r="N1505" s="34">
        <v>1460</v>
      </c>
      <c r="O1505" s="34">
        <v>1825</v>
      </c>
      <c r="P1505" s="34">
        <v>2190</v>
      </c>
      <c r="Q1505" s="48">
        <v>2.3290384453705478E-4</v>
      </c>
      <c r="R1505" s="14">
        <v>14206.488811644773</v>
      </c>
      <c r="S1505" s="14">
        <v>13048.705266398663</v>
      </c>
      <c r="T1505" s="14">
        <v>11985.277388862925</v>
      </c>
      <c r="U1505" s="14">
        <v>11008.515492942408</v>
      </c>
      <c r="V1505" s="14">
        <v>10111.356577442584</v>
      </c>
      <c r="W1505" s="12">
        <v>9287.3132532481341</v>
      </c>
      <c r="X1505" s="88">
        <f t="shared" si="164"/>
        <v>22.806772047999999</v>
      </c>
      <c r="Y1505" s="88">
        <f t="shared" si="169"/>
        <v>20.94809283827793</v>
      </c>
      <c r="Z1505" s="88">
        <f t="shared" si="170"/>
        <v>19.24089005833655</v>
      </c>
      <c r="AA1505" s="88">
        <f t="shared" si="165"/>
        <v>17.672818862083492</v>
      </c>
      <c r="AB1505" s="88">
        <f t="shared" si="166"/>
        <v>16.23254046902527</v>
      </c>
      <c r="AC1505" s="88">
        <f t="shared" si="167"/>
        <v>14.909640173128498</v>
      </c>
      <c r="AD1505" s="88">
        <f t="shared" si="168"/>
        <v>13.694552033697516</v>
      </c>
    </row>
    <row r="1506" spans="1:30" x14ac:dyDescent="0.25">
      <c r="A1506" s="30" t="s">
        <v>246</v>
      </c>
      <c r="B1506" s="47">
        <v>33742</v>
      </c>
      <c r="C1506" s="35">
        <v>4301331301</v>
      </c>
      <c r="D1506" s="34">
        <v>366</v>
      </c>
      <c r="E1506" s="32">
        <v>15545</v>
      </c>
      <c r="F1506" s="34" t="s">
        <v>18</v>
      </c>
      <c r="G1506" s="34" t="s">
        <v>32</v>
      </c>
      <c r="H1506" s="34">
        <v>40.393380000000001</v>
      </c>
      <c r="I1506" s="2">
        <v>-110.21117</v>
      </c>
      <c r="J1506" s="35">
        <v>15545</v>
      </c>
      <c r="K1506" s="34">
        <v>365</v>
      </c>
      <c r="L1506" s="34">
        <v>730</v>
      </c>
      <c r="M1506" s="34">
        <v>1095</v>
      </c>
      <c r="N1506" s="34">
        <v>1460</v>
      </c>
      <c r="O1506" s="34">
        <v>1825</v>
      </c>
      <c r="P1506" s="34">
        <v>2190</v>
      </c>
      <c r="Q1506" s="48">
        <v>2.3290384453705478E-4</v>
      </c>
      <c r="R1506" s="14">
        <v>14278.13206032314</v>
      </c>
      <c r="S1506" s="14">
        <v>13114.509818721615</v>
      </c>
      <c r="T1506" s="14">
        <v>12045.719079968589</v>
      </c>
      <c r="U1506" s="14">
        <v>11064.031378922204</v>
      </c>
      <c r="V1506" s="14">
        <v>10162.348095709898</v>
      </c>
      <c r="W1506" s="12">
        <v>9334.1491253470122</v>
      </c>
      <c r="X1506" s="88">
        <f t="shared" si="164"/>
        <v>22.921786479999998</v>
      </c>
      <c r="Y1506" s="88">
        <f t="shared" si="169"/>
        <v>21.053733960757121</v>
      </c>
      <c r="Z1506" s="88">
        <f t="shared" si="170"/>
        <v>19.337921766137043</v>
      </c>
      <c r="AA1506" s="88">
        <f t="shared" si="165"/>
        <v>17.761942795053201</v>
      </c>
      <c r="AB1506" s="88">
        <f t="shared" si="166"/>
        <v>16.31440108560146</v>
      </c>
      <c r="AC1506" s="88">
        <f t="shared" si="167"/>
        <v>14.984829410440456</v>
      </c>
      <c r="AD1506" s="88">
        <f t="shared" si="168"/>
        <v>13.763613587885684</v>
      </c>
    </row>
    <row r="1507" spans="1:30" x14ac:dyDescent="0.25">
      <c r="A1507" s="30" t="s">
        <v>1425</v>
      </c>
      <c r="B1507" s="47">
        <v>40902</v>
      </c>
      <c r="C1507" s="35">
        <v>4301350637</v>
      </c>
      <c r="D1507" s="34">
        <v>301</v>
      </c>
      <c r="E1507" s="32">
        <v>15622</v>
      </c>
      <c r="F1507" s="34" t="s">
        <v>18</v>
      </c>
      <c r="G1507" s="34" t="s">
        <v>32</v>
      </c>
      <c r="H1507" s="34">
        <v>40.058100000000003</v>
      </c>
      <c r="I1507" s="2">
        <v>-110.13158</v>
      </c>
      <c r="J1507" s="35">
        <v>15622</v>
      </c>
      <c r="K1507" s="34">
        <v>365</v>
      </c>
      <c r="L1507" s="34">
        <v>730</v>
      </c>
      <c r="M1507" s="34">
        <v>1095</v>
      </c>
      <c r="N1507" s="34">
        <v>1460</v>
      </c>
      <c r="O1507" s="34">
        <v>1825</v>
      </c>
      <c r="P1507" s="34">
        <v>2190</v>
      </c>
      <c r="Q1507" s="48">
        <v>2.3290384453705478E-4</v>
      </c>
      <c r="R1507" s="14">
        <v>14348.856805813322</v>
      </c>
      <c r="S1507" s="14">
        <v>13179.470722937864</v>
      </c>
      <c r="T1507" s="14">
        <v>12105.385877598539</v>
      </c>
      <c r="U1507" s="14">
        <v>11118.835522774054</v>
      </c>
      <c r="V1507" s="14">
        <v>10212.685876563526</v>
      </c>
      <c r="W1507" s="12">
        <v>9380.3845375471883</v>
      </c>
      <c r="X1507" s="88">
        <f t="shared" si="164"/>
        <v>23.035326368</v>
      </c>
      <c r="Y1507" s="88">
        <f t="shared" si="169"/>
        <v>21.158020709871199</v>
      </c>
      <c r="Z1507" s="88">
        <f t="shared" si="170"/>
        <v>19.433709477683689</v>
      </c>
      <c r="AA1507" s="88">
        <f t="shared" si="165"/>
        <v>17.849924113497661</v>
      </c>
      <c r="AB1507" s="88">
        <f t="shared" si="166"/>
        <v>16.395212207093344</v>
      </c>
      <c r="AC1507" s="88">
        <f t="shared" si="167"/>
        <v>15.059054683171487</v>
      </c>
      <c r="AD1507" s="88">
        <f t="shared" si="168"/>
        <v>13.831789737532981</v>
      </c>
    </row>
    <row r="1508" spans="1:30" x14ac:dyDescent="0.25">
      <c r="A1508" s="30" t="s">
        <v>1043</v>
      </c>
      <c r="B1508" s="47">
        <v>40419</v>
      </c>
      <c r="C1508" s="35">
        <v>4301350275</v>
      </c>
      <c r="D1508" s="34">
        <v>364</v>
      </c>
      <c r="E1508" s="32">
        <v>15683</v>
      </c>
      <c r="F1508" s="34" t="s">
        <v>18</v>
      </c>
      <c r="G1508" s="34" t="s">
        <v>32</v>
      </c>
      <c r="H1508" s="34">
        <v>40.332740000000001</v>
      </c>
      <c r="I1508" s="2">
        <v>-110.23987</v>
      </c>
      <c r="J1508" s="35">
        <v>15683</v>
      </c>
      <c r="K1508" s="34">
        <v>365</v>
      </c>
      <c r="L1508" s="34">
        <v>730</v>
      </c>
      <c r="M1508" s="34">
        <v>1095</v>
      </c>
      <c r="N1508" s="34">
        <v>1460</v>
      </c>
      <c r="O1508" s="34">
        <v>1825</v>
      </c>
      <c r="P1508" s="34">
        <v>2190</v>
      </c>
      <c r="Q1508" s="48">
        <v>2.3290384453705478E-4</v>
      </c>
      <c r="R1508" s="14">
        <v>14404.885500292557</v>
      </c>
      <c r="S1508" s="14">
        <v>13230.933257446839</v>
      </c>
      <c r="T1508" s="14">
        <v>12152.654379617072</v>
      </c>
      <c r="U1508" s="14">
        <v>11162.251792578767</v>
      </c>
      <c r="V1508" s="14">
        <v>10252.563858798219</v>
      </c>
      <c r="W1508" s="12">
        <v>9417.0125913681059</v>
      </c>
      <c r="X1508" s="88">
        <f t="shared" si="164"/>
        <v>23.125273551999999</v>
      </c>
      <c r="Y1508" s="88">
        <f t="shared" si="169"/>
        <v>21.240637485143388</v>
      </c>
      <c r="Z1508" s="88">
        <f t="shared" si="170"/>
        <v>19.509593249168692</v>
      </c>
      <c r="AA1508" s="88">
        <f t="shared" si="165"/>
        <v>17.919623599538074</v>
      </c>
      <c r="AB1508" s="88">
        <f t="shared" si="166"/>
        <v>16.459231407236263</v>
      </c>
      <c r="AC1508" s="88">
        <f t="shared" si="167"/>
        <v>15.117856522607761</v>
      </c>
      <c r="AD1508" s="88">
        <f t="shared" si="168"/>
        <v>13.885799414526291</v>
      </c>
    </row>
    <row r="1509" spans="1:30" x14ac:dyDescent="0.25">
      <c r="A1509" s="30" t="s">
        <v>1479</v>
      </c>
      <c r="B1509" s="47">
        <v>40958</v>
      </c>
      <c r="C1509" s="35">
        <v>4301350691</v>
      </c>
      <c r="D1509" s="34">
        <v>316</v>
      </c>
      <c r="E1509" s="32">
        <v>15817</v>
      </c>
      <c r="F1509" s="34" t="s">
        <v>18</v>
      </c>
      <c r="G1509" s="34" t="s">
        <v>32</v>
      </c>
      <c r="H1509" s="34">
        <v>40.253790000000002</v>
      </c>
      <c r="I1509" s="2">
        <v>-110.00282</v>
      </c>
      <c r="J1509" s="35">
        <v>15817</v>
      </c>
      <c r="K1509" s="34">
        <v>365</v>
      </c>
      <c r="L1509" s="34">
        <v>730</v>
      </c>
      <c r="M1509" s="34">
        <v>1095</v>
      </c>
      <c r="N1509" s="34">
        <v>1460</v>
      </c>
      <c r="O1509" s="34">
        <v>1825</v>
      </c>
      <c r="P1509" s="34">
        <v>2190</v>
      </c>
      <c r="Q1509" s="48">
        <v>2.3290384453705478E-4</v>
      </c>
      <c r="R1509" s="14">
        <v>14527.964927509238</v>
      </c>
      <c r="S1509" s="14">
        <v>13343.982103745242</v>
      </c>
      <c r="T1509" s="14">
        <v>12256.4901053627</v>
      </c>
      <c r="U1509" s="14">
        <v>11257.625237723545</v>
      </c>
      <c r="V1509" s="14">
        <v>10340.164672231807</v>
      </c>
      <c r="W1509" s="12">
        <v>9497.4742177943845</v>
      </c>
      <c r="X1509" s="88">
        <f t="shared" si="164"/>
        <v>23.322862447999999</v>
      </c>
      <c r="Y1509" s="88">
        <f t="shared" si="169"/>
        <v>21.422123516069181</v>
      </c>
      <c r="Z1509" s="88">
        <f t="shared" si="170"/>
        <v>19.676288747184923</v>
      </c>
      <c r="AA1509" s="88">
        <f t="shared" si="165"/>
        <v>18.072733945921936</v>
      </c>
      <c r="AB1509" s="88">
        <f t="shared" si="166"/>
        <v>16.599863748533828</v>
      </c>
      <c r="AC1509" s="88">
        <f t="shared" si="167"/>
        <v>15.247027776451377</v>
      </c>
      <c r="AD1509" s="88">
        <f t="shared" si="168"/>
        <v>14.004443623003402</v>
      </c>
    </row>
    <row r="1510" spans="1:30" x14ac:dyDescent="0.25">
      <c r="A1510" s="30" t="s">
        <v>1461</v>
      </c>
      <c r="B1510" s="47">
        <v>40935</v>
      </c>
      <c r="C1510" s="35">
        <v>4304751659</v>
      </c>
      <c r="D1510" s="34">
        <v>331</v>
      </c>
      <c r="E1510" s="32">
        <v>15839</v>
      </c>
      <c r="F1510" s="34" t="s">
        <v>18</v>
      </c>
      <c r="G1510" s="34" t="s">
        <v>19</v>
      </c>
      <c r="H1510" s="34">
        <v>40.195099999999897</v>
      </c>
      <c r="I1510" s="2">
        <v>-109.87623000000001</v>
      </c>
      <c r="J1510" s="35">
        <v>15839</v>
      </c>
      <c r="K1510" s="34">
        <v>365</v>
      </c>
      <c r="L1510" s="34">
        <v>730</v>
      </c>
      <c r="M1510" s="34">
        <v>1095</v>
      </c>
      <c r="N1510" s="34">
        <v>1460</v>
      </c>
      <c r="O1510" s="34">
        <v>1825</v>
      </c>
      <c r="P1510" s="34">
        <v>2190</v>
      </c>
      <c r="Q1510" s="48">
        <v>2.3290384453705478E-4</v>
      </c>
      <c r="R1510" s="14">
        <v>14548.17199764929</v>
      </c>
      <c r="S1510" s="14">
        <v>13362.542362092741</v>
      </c>
      <c r="T1510" s="14">
        <v>12273.5377618284</v>
      </c>
      <c r="U1510" s="14">
        <v>11273.28356453836</v>
      </c>
      <c r="V1510" s="14">
        <v>10354.546895332844</v>
      </c>
      <c r="W1510" s="12">
        <v>9510.6843355658621</v>
      </c>
      <c r="X1510" s="88">
        <f t="shared" si="164"/>
        <v>23.355302416000001</v>
      </c>
      <c r="Y1510" s="88">
        <f t="shared" si="169"/>
        <v>21.451919730101775</v>
      </c>
      <c r="Z1510" s="88">
        <f t="shared" si="170"/>
        <v>19.703656664769678</v>
      </c>
      <c r="AA1510" s="88">
        <f t="shared" si="165"/>
        <v>18.097871465477496</v>
      </c>
      <c r="AB1510" s="88">
        <f t="shared" si="166"/>
        <v>16.62295264038865</v>
      </c>
      <c r="AC1510" s="88">
        <f t="shared" si="167"/>
        <v>15.268234997231671</v>
      </c>
      <c r="AD1510" s="88">
        <f t="shared" si="168"/>
        <v>14.023922522902629</v>
      </c>
    </row>
    <row r="1511" spans="1:30" x14ac:dyDescent="0.25">
      <c r="A1511" s="30" t="s">
        <v>963</v>
      </c>
      <c r="B1511" s="47">
        <v>40335</v>
      </c>
      <c r="C1511" s="35">
        <v>4301333972</v>
      </c>
      <c r="D1511" s="34">
        <v>366</v>
      </c>
      <c r="E1511" s="32">
        <v>15851</v>
      </c>
      <c r="F1511" s="34" t="s">
        <v>18</v>
      </c>
      <c r="G1511" s="34" t="s">
        <v>32</v>
      </c>
      <c r="H1511" s="34">
        <v>40.191789999999898</v>
      </c>
      <c r="I1511" s="2">
        <v>-110.59289</v>
      </c>
      <c r="J1511" s="35">
        <v>15851</v>
      </c>
      <c r="K1511" s="34">
        <v>365</v>
      </c>
      <c r="L1511" s="34">
        <v>730</v>
      </c>
      <c r="M1511" s="34">
        <v>1095</v>
      </c>
      <c r="N1511" s="34">
        <v>1460</v>
      </c>
      <c r="O1511" s="34">
        <v>1825</v>
      </c>
      <c r="P1511" s="34">
        <v>2190</v>
      </c>
      <c r="Q1511" s="48">
        <v>2.3290384453705478E-4</v>
      </c>
      <c r="R1511" s="14">
        <v>14559.1940359075</v>
      </c>
      <c r="S1511" s="14">
        <v>13372.666139373196</v>
      </c>
      <c r="T1511" s="14">
        <v>12282.836483536963</v>
      </c>
      <c r="U1511" s="14">
        <v>11281.824470073712</v>
      </c>
      <c r="V1511" s="14">
        <v>10362.391744297047</v>
      </c>
      <c r="W1511" s="12">
        <v>9517.8898543503055</v>
      </c>
      <c r="X1511" s="88">
        <f t="shared" si="164"/>
        <v>23.372996944</v>
      </c>
      <c r="Y1511" s="88">
        <f t="shared" si="169"/>
        <v>21.468172210483189</v>
      </c>
      <c r="Z1511" s="88">
        <f t="shared" si="170"/>
        <v>19.718584619815907</v>
      </c>
      <c r="AA1511" s="88">
        <f t="shared" si="165"/>
        <v>18.111582839780528</v>
      </c>
      <c r="AB1511" s="88">
        <f t="shared" si="166"/>
        <v>16.635546581400373</v>
      </c>
      <c r="AC1511" s="88">
        <f t="shared" si="167"/>
        <v>15.279802572202744</v>
      </c>
      <c r="AD1511" s="88">
        <f t="shared" si="168"/>
        <v>14.034547377393116</v>
      </c>
    </row>
    <row r="1512" spans="1:30" x14ac:dyDescent="0.25">
      <c r="A1512" s="30" t="s">
        <v>152</v>
      </c>
      <c r="B1512" s="47">
        <v>30898</v>
      </c>
      <c r="C1512" s="35">
        <v>4301330816</v>
      </c>
      <c r="D1512" s="34">
        <v>366</v>
      </c>
      <c r="E1512" s="32">
        <v>15903</v>
      </c>
      <c r="F1512" s="34" t="s">
        <v>18</v>
      </c>
      <c r="G1512" s="34" t="s">
        <v>32</v>
      </c>
      <c r="H1512" s="34">
        <v>40.427</v>
      </c>
      <c r="I1512" s="2">
        <v>-110.07814</v>
      </c>
      <c r="J1512" s="35">
        <v>15903</v>
      </c>
      <c r="K1512" s="34">
        <v>365</v>
      </c>
      <c r="L1512" s="34">
        <v>730</v>
      </c>
      <c r="M1512" s="34">
        <v>1095</v>
      </c>
      <c r="N1512" s="34">
        <v>1460</v>
      </c>
      <c r="O1512" s="34">
        <v>1825</v>
      </c>
      <c r="P1512" s="34">
        <v>2190</v>
      </c>
      <c r="Q1512" s="48">
        <v>2.3290384453705478E-4</v>
      </c>
      <c r="R1512" s="14">
        <v>14606.956201693078</v>
      </c>
      <c r="S1512" s="14">
        <v>13416.535840921832</v>
      </c>
      <c r="T1512" s="14">
        <v>12323.130944274073</v>
      </c>
      <c r="U1512" s="14">
        <v>11318.835060726909</v>
      </c>
      <c r="V1512" s="14">
        <v>10396.386089808588</v>
      </c>
      <c r="W1512" s="12">
        <v>9549.1137690828909</v>
      </c>
      <c r="X1512" s="88">
        <f t="shared" si="164"/>
        <v>23.449673231999999</v>
      </c>
      <c r="Y1512" s="88">
        <f t="shared" si="169"/>
        <v>21.538599625469317</v>
      </c>
      <c r="Z1512" s="88">
        <f t="shared" si="170"/>
        <v>19.783272425016239</v>
      </c>
      <c r="AA1512" s="88">
        <f t="shared" si="165"/>
        <v>18.170998795093666</v>
      </c>
      <c r="AB1512" s="88">
        <f t="shared" si="166"/>
        <v>16.690120325784498</v>
      </c>
      <c r="AC1512" s="88">
        <f t="shared" si="167"/>
        <v>15.329928730410714</v>
      </c>
      <c r="AD1512" s="88">
        <f t="shared" si="168"/>
        <v>14.080588413518562</v>
      </c>
    </row>
    <row r="1513" spans="1:30" x14ac:dyDescent="0.25">
      <c r="A1513" s="30" t="s">
        <v>516</v>
      </c>
      <c r="B1513" s="47">
        <v>39154</v>
      </c>
      <c r="C1513" s="35">
        <v>4301333211</v>
      </c>
      <c r="D1513" s="34">
        <v>366</v>
      </c>
      <c r="E1513" s="32">
        <v>15958</v>
      </c>
      <c r="F1513" s="34" t="s">
        <v>18</v>
      </c>
      <c r="G1513" s="34" t="s">
        <v>32</v>
      </c>
      <c r="H1513" s="34">
        <v>40.346910000000001</v>
      </c>
      <c r="I1513" s="2">
        <v>-110.14045</v>
      </c>
      <c r="J1513" s="35">
        <v>15958</v>
      </c>
      <c r="K1513" s="34">
        <v>365</v>
      </c>
      <c r="L1513" s="34">
        <v>730</v>
      </c>
      <c r="M1513" s="34">
        <v>1095</v>
      </c>
      <c r="N1513" s="34">
        <v>1460</v>
      </c>
      <c r="O1513" s="34">
        <v>1825</v>
      </c>
      <c r="P1513" s="34">
        <v>2190</v>
      </c>
      <c r="Q1513" s="48">
        <v>2.3290384453705478E-4</v>
      </c>
      <c r="R1513" s="14">
        <v>14657.473877043209</v>
      </c>
      <c r="S1513" s="14">
        <v>13462.936486790579</v>
      </c>
      <c r="T1513" s="14">
        <v>12365.750085438323</v>
      </c>
      <c r="U1513" s="14">
        <v>11357.980877763946</v>
      </c>
      <c r="V1513" s="14">
        <v>10432.341647561179</v>
      </c>
      <c r="W1513" s="12">
        <v>9582.1390635115877</v>
      </c>
      <c r="X1513" s="88">
        <f t="shared" si="164"/>
        <v>23.530773151999998</v>
      </c>
      <c r="Y1513" s="88">
        <f t="shared" si="169"/>
        <v>21.613090160550801</v>
      </c>
      <c r="Z1513" s="88">
        <f t="shared" si="170"/>
        <v>19.851692218978126</v>
      </c>
      <c r="AA1513" s="88">
        <f t="shared" si="165"/>
        <v>18.233842593982565</v>
      </c>
      <c r="AB1513" s="88">
        <f t="shared" si="166"/>
        <v>16.74784255542156</v>
      </c>
      <c r="AC1513" s="88">
        <f t="shared" si="167"/>
        <v>15.382946782361451</v>
      </c>
      <c r="AD1513" s="88">
        <f t="shared" si="168"/>
        <v>14.12928566326663</v>
      </c>
    </row>
    <row r="1514" spans="1:30" x14ac:dyDescent="0.25">
      <c r="A1514" s="30" t="s">
        <v>1537</v>
      </c>
      <c r="B1514" s="47">
        <v>41052</v>
      </c>
      <c r="C1514" s="35">
        <v>4301350868</v>
      </c>
      <c r="D1514" s="34">
        <v>228</v>
      </c>
      <c r="E1514" s="32">
        <v>15964</v>
      </c>
      <c r="F1514" s="34" t="s">
        <v>18</v>
      </c>
      <c r="G1514" s="34" t="s">
        <v>32</v>
      </c>
      <c r="H1514" s="34">
        <v>40.023899999999898</v>
      </c>
      <c r="I1514" s="2">
        <v>-110.55321000000001</v>
      </c>
      <c r="J1514" s="35">
        <v>15964</v>
      </c>
      <c r="K1514" s="34">
        <v>365</v>
      </c>
      <c r="L1514" s="34">
        <v>730</v>
      </c>
      <c r="M1514" s="34">
        <v>1095</v>
      </c>
      <c r="N1514" s="34">
        <v>1460</v>
      </c>
      <c r="O1514" s="34">
        <v>1825</v>
      </c>
      <c r="P1514" s="34">
        <v>2190</v>
      </c>
      <c r="Q1514" s="48">
        <v>2.3290384453705478E-4</v>
      </c>
      <c r="R1514" s="14">
        <v>14662.984896172313</v>
      </c>
      <c r="S1514" s="14">
        <v>13467.998375430805</v>
      </c>
      <c r="T1514" s="14">
        <v>12370.399446292606</v>
      </c>
      <c r="U1514" s="14">
        <v>11362.251330531622</v>
      </c>
      <c r="V1514" s="14">
        <v>10436.264072043281</v>
      </c>
      <c r="W1514" s="12">
        <v>9585.7418229038085</v>
      </c>
      <c r="X1514" s="88">
        <f t="shared" si="164"/>
        <v>23.539620415999998</v>
      </c>
      <c r="Y1514" s="88">
        <f t="shared" si="169"/>
        <v>21.621216400741506</v>
      </c>
      <c r="Z1514" s="88">
        <f t="shared" si="170"/>
        <v>19.859156196501239</v>
      </c>
      <c r="AA1514" s="88">
        <f t="shared" si="165"/>
        <v>18.240698281134083</v>
      </c>
      <c r="AB1514" s="88">
        <f t="shared" si="166"/>
        <v>16.754139525927421</v>
      </c>
      <c r="AC1514" s="88">
        <f t="shared" si="167"/>
        <v>15.388730569846986</v>
      </c>
      <c r="AD1514" s="88">
        <f t="shared" si="168"/>
        <v>14.134598090511872</v>
      </c>
    </row>
    <row r="1515" spans="1:30" x14ac:dyDescent="0.25">
      <c r="A1515" s="30" t="s">
        <v>1641</v>
      </c>
      <c r="B1515" s="47">
        <v>41197</v>
      </c>
      <c r="C1515" s="35">
        <v>4301351033</v>
      </c>
      <c r="D1515" s="34">
        <v>73</v>
      </c>
      <c r="E1515" s="32">
        <v>16002</v>
      </c>
      <c r="F1515" s="34" t="s">
        <v>18</v>
      </c>
      <c r="G1515" s="34" t="s">
        <v>32</v>
      </c>
      <c r="H1515" s="34">
        <v>40.237859999999898</v>
      </c>
      <c r="I1515" s="2">
        <v>-110.15432</v>
      </c>
      <c r="J1515" s="35">
        <v>16002</v>
      </c>
      <c r="K1515" s="34">
        <v>365</v>
      </c>
      <c r="L1515" s="34">
        <v>730</v>
      </c>
      <c r="M1515" s="34">
        <v>1095</v>
      </c>
      <c r="N1515" s="34">
        <v>1460</v>
      </c>
      <c r="O1515" s="34">
        <v>1825</v>
      </c>
      <c r="P1515" s="34">
        <v>2190</v>
      </c>
      <c r="Q1515" s="48">
        <v>2.3290384453705478E-4</v>
      </c>
      <c r="R1515" s="14">
        <v>14697.888017323312</v>
      </c>
      <c r="S1515" s="14">
        <v>13500.057003485577</v>
      </c>
      <c r="T1515" s="14">
        <v>12399.845398369724</v>
      </c>
      <c r="U1515" s="14">
        <v>11389.297531393575</v>
      </c>
      <c r="V1515" s="14">
        <v>10461.106093763254</v>
      </c>
      <c r="W1515" s="12">
        <v>9608.5592990545447</v>
      </c>
      <c r="X1515" s="88">
        <f t="shared" si="164"/>
        <v>23.595653087999999</v>
      </c>
      <c r="Y1515" s="88">
        <f t="shared" si="169"/>
        <v>21.672682588615984</v>
      </c>
      <c r="Z1515" s="88">
        <f t="shared" si="170"/>
        <v>19.906428054147636</v>
      </c>
      <c r="AA1515" s="88">
        <f t="shared" si="165"/>
        <v>18.284117633093686</v>
      </c>
      <c r="AB1515" s="88">
        <f t="shared" si="166"/>
        <v>16.794020339131208</v>
      </c>
      <c r="AC1515" s="88">
        <f t="shared" si="167"/>
        <v>15.425361223922042</v>
      </c>
      <c r="AD1515" s="88">
        <f t="shared" si="168"/>
        <v>14.168243463065084</v>
      </c>
    </row>
    <row r="1516" spans="1:30" x14ac:dyDescent="0.25">
      <c r="A1516" s="30" t="s">
        <v>1285</v>
      </c>
      <c r="B1516" s="47">
        <v>40693</v>
      </c>
      <c r="C1516" s="35">
        <v>4304751488</v>
      </c>
      <c r="D1516" s="34">
        <v>359</v>
      </c>
      <c r="E1516" s="32">
        <v>16029</v>
      </c>
      <c r="F1516" s="34" t="s">
        <v>18</v>
      </c>
      <c r="G1516" s="34" t="s">
        <v>19</v>
      </c>
      <c r="H1516" s="34">
        <v>40.1405999999999</v>
      </c>
      <c r="I1516" s="2">
        <v>-109.80959</v>
      </c>
      <c r="J1516" s="35">
        <v>16029</v>
      </c>
      <c r="K1516" s="34">
        <v>365</v>
      </c>
      <c r="L1516" s="34">
        <v>730</v>
      </c>
      <c r="M1516" s="34">
        <v>1095</v>
      </c>
      <c r="N1516" s="34">
        <v>1460</v>
      </c>
      <c r="O1516" s="34">
        <v>1825</v>
      </c>
      <c r="P1516" s="34">
        <v>2190</v>
      </c>
      <c r="Q1516" s="48">
        <v>2.3290384453705478E-4</v>
      </c>
      <c r="R1516" s="14">
        <v>14722.687603404285</v>
      </c>
      <c r="S1516" s="14">
        <v>13522.835502366599</v>
      </c>
      <c r="T1516" s="14">
        <v>12420.767522213991</v>
      </c>
      <c r="U1516" s="14">
        <v>11408.514568848119</v>
      </c>
      <c r="V1516" s="14">
        <v>10478.757003932707</v>
      </c>
      <c r="W1516" s="12">
        <v>9624.7717163195412</v>
      </c>
      <c r="X1516" s="88">
        <f t="shared" si="164"/>
        <v>23.635465776</v>
      </c>
      <c r="Y1516" s="88">
        <f t="shared" si="169"/>
        <v>21.709250669474166</v>
      </c>
      <c r="Z1516" s="88">
        <f t="shared" si="170"/>
        <v>19.940015953001655</v>
      </c>
      <c r="AA1516" s="88">
        <f t="shared" si="165"/>
        <v>18.314968225275507</v>
      </c>
      <c r="AB1516" s="88">
        <f t="shared" si="166"/>
        <v>16.822356706407579</v>
      </c>
      <c r="AC1516" s="88">
        <f t="shared" si="167"/>
        <v>15.45138826760695</v>
      </c>
      <c r="AD1516" s="88">
        <f t="shared" si="168"/>
        <v>14.192149385668682</v>
      </c>
    </row>
    <row r="1517" spans="1:30" x14ac:dyDescent="0.25">
      <c r="A1517" s="30" t="s">
        <v>1567</v>
      </c>
      <c r="B1517" s="47">
        <v>41098</v>
      </c>
      <c r="C1517" s="35">
        <v>4304751756</v>
      </c>
      <c r="D1517" s="34">
        <v>182</v>
      </c>
      <c r="E1517" s="32">
        <v>16060</v>
      </c>
      <c r="F1517" s="34" t="s">
        <v>18</v>
      </c>
      <c r="G1517" s="34" t="s">
        <v>19</v>
      </c>
      <c r="H1517" s="34">
        <v>40.184060000000002</v>
      </c>
      <c r="I1517" s="2">
        <v>-109.86166</v>
      </c>
      <c r="J1517" s="35">
        <v>16060</v>
      </c>
      <c r="K1517" s="34">
        <v>365</v>
      </c>
      <c r="L1517" s="34">
        <v>730</v>
      </c>
      <c r="M1517" s="34">
        <v>1095</v>
      </c>
      <c r="N1517" s="34">
        <v>1460</v>
      </c>
      <c r="O1517" s="34">
        <v>1825</v>
      </c>
      <c r="P1517" s="34">
        <v>2190</v>
      </c>
      <c r="Q1517" s="48">
        <v>2.3290384453705478E-4</v>
      </c>
      <c r="R1517" s="14">
        <v>14751.161202237994</v>
      </c>
      <c r="S1517" s="14">
        <v>13548.988593674439</v>
      </c>
      <c r="T1517" s="14">
        <v>12444.789219961114</v>
      </c>
      <c r="U1517" s="14">
        <v>11430.578574814448</v>
      </c>
      <c r="V1517" s="14">
        <v>10499.022863756896</v>
      </c>
      <c r="W1517" s="12">
        <v>9643.3859731793509</v>
      </c>
      <c r="X1517" s="88">
        <f t="shared" si="164"/>
        <v>23.68117664</v>
      </c>
      <c r="Y1517" s="88">
        <f t="shared" si="169"/>
        <v>21.751236243792821</v>
      </c>
      <c r="Z1517" s="88">
        <f t="shared" si="170"/>
        <v>19.978579836871081</v>
      </c>
      <c r="AA1517" s="88">
        <f t="shared" si="165"/>
        <v>18.350389275558342</v>
      </c>
      <c r="AB1517" s="88">
        <f t="shared" si="166"/>
        <v>16.854891054021195</v>
      </c>
      <c r="AC1517" s="88">
        <f t="shared" si="167"/>
        <v>15.481271169615548</v>
      </c>
      <c r="AD1517" s="88">
        <f t="shared" si="168"/>
        <v>14.219596926435772</v>
      </c>
    </row>
    <row r="1518" spans="1:30" x14ac:dyDescent="0.25">
      <c r="A1518" s="30" t="s">
        <v>1442</v>
      </c>
      <c r="B1518" s="47">
        <v>40925</v>
      </c>
      <c r="C1518" s="35">
        <v>4301350740</v>
      </c>
      <c r="D1518" s="34">
        <v>350</v>
      </c>
      <c r="E1518" s="32">
        <v>16108</v>
      </c>
      <c r="F1518" s="34" t="s">
        <v>18</v>
      </c>
      <c r="G1518" s="34" t="s">
        <v>32</v>
      </c>
      <c r="H1518" s="34">
        <v>40.055</v>
      </c>
      <c r="I1518" s="2">
        <v>-110.15519</v>
      </c>
      <c r="J1518" s="35">
        <v>16108</v>
      </c>
      <c r="K1518" s="34">
        <v>365</v>
      </c>
      <c r="L1518" s="34">
        <v>730</v>
      </c>
      <c r="M1518" s="34">
        <v>1095</v>
      </c>
      <c r="N1518" s="34">
        <v>1460</v>
      </c>
      <c r="O1518" s="34">
        <v>1825</v>
      </c>
      <c r="P1518" s="34">
        <v>2190</v>
      </c>
      <c r="Q1518" s="48">
        <v>2.3290384453705478E-4</v>
      </c>
      <c r="R1518" s="14">
        <v>14795.249355270835</v>
      </c>
      <c r="S1518" s="14">
        <v>13589.483702796255</v>
      </c>
      <c r="T1518" s="14">
        <v>12481.984106795369</v>
      </c>
      <c r="U1518" s="14">
        <v>11464.742196955862</v>
      </c>
      <c r="V1518" s="14">
        <v>10530.402259613704</v>
      </c>
      <c r="W1518" s="12">
        <v>9672.208048317123</v>
      </c>
      <c r="X1518" s="88">
        <f t="shared" si="164"/>
        <v>23.751954752</v>
      </c>
      <c r="Y1518" s="88">
        <f t="shared" si="169"/>
        <v>21.816246165318478</v>
      </c>
      <c r="Z1518" s="88">
        <f t="shared" si="170"/>
        <v>20.038291657056</v>
      </c>
      <c r="AA1518" s="88">
        <f t="shared" si="165"/>
        <v>18.40523477277047</v>
      </c>
      <c r="AB1518" s="88">
        <f t="shared" si="166"/>
        <v>16.905266818068082</v>
      </c>
      <c r="AC1518" s="88">
        <f t="shared" si="167"/>
        <v>15.527541469499829</v>
      </c>
      <c r="AD1518" s="88">
        <f t="shared" si="168"/>
        <v>14.262096344397722</v>
      </c>
    </row>
    <row r="1519" spans="1:30" x14ac:dyDescent="0.25">
      <c r="A1519" s="30" t="s">
        <v>1593</v>
      </c>
      <c r="B1519" s="47">
        <v>41130</v>
      </c>
      <c r="C1519" s="35">
        <v>4301351370</v>
      </c>
      <c r="D1519" s="34">
        <v>147</v>
      </c>
      <c r="E1519" s="32">
        <v>16125</v>
      </c>
      <c r="F1519" s="34" t="s">
        <v>18</v>
      </c>
      <c r="G1519" s="34" t="s">
        <v>32</v>
      </c>
      <c r="H1519" s="34">
        <v>40.247140000000002</v>
      </c>
      <c r="I1519" s="2">
        <v>-110.19423</v>
      </c>
      <c r="J1519" s="35">
        <v>16125</v>
      </c>
      <c r="K1519" s="34">
        <v>365</v>
      </c>
      <c r="L1519" s="34">
        <v>730</v>
      </c>
      <c r="M1519" s="34">
        <v>1095</v>
      </c>
      <c r="N1519" s="34">
        <v>1460</v>
      </c>
      <c r="O1519" s="34">
        <v>1825</v>
      </c>
      <c r="P1519" s="34">
        <v>2190</v>
      </c>
      <c r="Q1519" s="48">
        <v>2.3290384453705478E-4</v>
      </c>
      <c r="R1519" s="14">
        <v>14810.863909469967</v>
      </c>
      <c r="S1519" s="14">
        <v>13603.825720610232</v>
      </c>
      <c r="T1519" s="14">
        <v>12495.157295882502</v>
      </c>
      <c r="U1519" s="14">
        <v>11476.841813130945</v>
      </c>
      <c r="V1519" s="14">
        <v>10541.515795646323</v>
      </c>
      <c r="W1519" s="12">
        <v>9682.4158665950836</v>
      </c>
      <c r="X1519" s="88">
        <f t="shared" si="164"/>
        <v>23.777021999999999</v>
      </c>
      <c r="Y1519" s="88">
        <f t="shared" si="169"/>
        <v>21.839270512525481</v>
      </c>
      <c r="Z1519" s="88">
        <f t="shared" si="170"/>
        <v>20.059439593371494</v>
      </c>
      <c r="AA1519" s="88">
        <f t="shared" si="165"/>
        <v>18.424659219699766</v>
      </c>
      <c r="AB1519" s="88">
        <f t="shared" si="166"/>
        <v>16.923108234501356</v>
      </c>
      <c r="AC1519" s="88">
        <f t="shared" si="167"/>
        <v>15.543928867375511</v>
      </c>
      <c r="AD1519" s="88">
        <f t="shared" si="168"/>
        <v>14.277148221592581</v>
      </c>
    </row>
    <row r="1520" spans="1:30" x14ac:dyDescent="0.25">
      <c r="A1520" s="30" t="s">
        <v>761</v>
      </c>
      <c r="B1520" s="47">
        <v>39834</v>
      </c>
      <c r="C1520" s="35">
        <v>4301334003</v>
      </c>
      <c r="D1520" s="34">
        <v>364</v>
      </c>
      <c r="E1520" s="32">
        <v>16149</v>
      </c>
      <c r="F1520" s="34" t="s">
        <v>18</v>
      </c>
      <c r="G1520" s="34" t="s">
        <v>32</v>
      </c>
      <c r="H1520" s="34">
        <v>40.215310000000002</v>
      </c>
      <c r="I1520" s="2">
        <v>-110.5241</v>
      </c>
      <c r="J1520" s="35">
        <v>16149</v>
      </c>
      <c r="K1520" s="34">
        <v>365</v>
      </c>
      <c r="L1520" s="34">
        <v>730</v>
      </c>
      <c r="M1520" s="34">
        <v>1095</v>
      </c>
      <c r="N1520" s="34">
        <v>1460</v>
      </c>
      <c r="O1520" s="34">
        <v>1825</v>
      </c>
      <c r="P1520" s="34">
        <v>2190</v>
      </c>
      <c r="Q1520" s="48">
        <v>2.3290384453705478E-4</v>
      </c>
      <c r="R1520" s="14">
        <v>14832.907985986387</v>
      </c>
      <c r="S1520" s="14">
        <v>13624.07327517114</v>
      </c>
      <c r="T1520" s="14">
        <v>12513.754739299629</v>
      </c>
      <c r="U1520" s="14">
        <v>11493.923624201652</v>
      </c>
      <c r="V1520" s="14">
        <v>10557.205493574727</v>
      </c>
      <c r="W1520" s="12">
        <v>9696.8269041639687</v>
      </c>
      <c r="X1520" s="88">
        <f t="shared" si="164"/>
        <v>23.812411055999998</v>
      </c>
      <c r="Y1520" s="88">
        <f t="shared" si="169"/>
        <v>21.871775473288309</v>
      </c>
      <c r="Z1520" s="88">
        <f t="shared" si="170"/>
        <v>20.089295503463951</v>
      </c>
      <c r="AA1520" s="88">
        <f t="shared" si="165"/>
        <v>18.452081968305833</v>
      </c>
      <c r="AB1520" s="88">
        <f t="shared" si="166"/>
        <v>16.948296116524801</v>
      </c>
      <c r="AC1520" s="88">
        <f t="shared" si="167"/>
        <v>15.567064017317652</v>
      </c>
      <c r="AD1520" s="88">
        <f t="shared" si="168"/>
        <v>14.298397930573554</v>
      </c>
    </row>
    <row r="1521" spans="1:30" x14ac:dyDescent="0.25">
      <c r="A1521" s="30" t="s">
        <v>1578</v>
      </c>
      <c r="B1521" s="47">
        <v>41116</v>
      </c>
      <c r="C1521" s="35">
        <v>4301351240</v>
      </c>
      <c r="D1521" s="34">
        <v>161</v>
      </c>
      <c r="E1521" s="32">
        <v>16231</v>
      </c>
      <c r="F1521" s="34" t="s">
        <v>18</v>
      </c>
      <c r="G1521" s="34" t="s">
        <v>32</v>
      </c>
      <c r="H1521" s="34">
        <v>40.312620000000003</v>
      </c>
      <c r="I1521" s="2">
        <v>-110.31092</v>
      </c>
      <c r="J1521" s="35">
        <v>16231</v>
      </c>
      <c r="K1521" s="34">
        <v>365</v>
      </c>
      <c r="L1521" s="34">
        <v>730</v>
      </c>
      <c r="M1521" s="34">
        <v>1095</v>
      </c>
      <c r="N1521" s="34">
        <v>1460</v>
      </c>
      <c r="O1521" s="34">
        <v>1825</v>
      </c>
      <c r="P1521" s="34">
        <v>2190</v>
      </c>
      <c r="Q1521" s="48">
        <v>2.3290384453705478E-4</v>
      </c>
      <c r="R1521" s="14">
        <v>14908.225247417489</v>
      </c>
      <c r="S1521" s="14">
        <v>13693.252419920911</v>
      </c>
      <c r="T1521" s="14">
        <v>12577.296004308148</v>
      </c>
      <c r="U1521" s="14">
        <v>11552.286478693233</v>
      </c>
      <c r="V1521" s="14">
        <v>10610.811961496773</v>
      </c>
      <c r="W1521" s="12">
        <v>9746.0646158576619</v>
      </c>
      <c r="X1521" s="88">
        <f t="shared" si="164"/>
        <v>23.933323664</v>
      </c>
      <c r="Y1521" s="88">
        <f t="shared" si="169"/>
        <v>21.982834089227975</v>
      </c>
      <c r="Z1521" s="88">
        <f t="shared" si="170"/>
        <v>20.191303196279858</v>
      </c>
      <c r="AA1521" s="88">
        <f t="shared" si="165"/>
        <v>18.545776359376553</v>
      </c>
      <c r="AB1521" s="88">
        <f t="shared" si="166"/>
        <v>17.034354713438233</v>
      </c>
      <c r="AC1521" s="88">
        <f t="shared" si="167"/>
        <v>15.646109112953297</v>
      </c>
      <c r="AD1521" s="88">
        <f t="shared" si="168"/>
        <v>14.37100110292522</v>
      </c>
    </row>
    <row r="1522" spans="1:30" x14ac:dyDescent="0.25">
      <c r="A1522" s="30" t="s">
        <v>368</v>
      </c>
      <c r="B1522" s="47">
        <v>38097</v>
      </c>
      <c r="C1522" s="35">
        <v>4301330566</v>
      </c>
      <c r="D1522" s="34">
        <v>342</v>
      </c>
      <c r="E1522" s="32">
        <v>16297</v>
      </c>
      <c r="F1522" s="34" t="s">
        <v>18</v>
      </c>
      <c r="G1522" s="34" t="s">
        <v>32</v>
      </c>
      <c r="H1522" s="34">
        <v>40.441890000000001</v>
      </c>
      <c r="I1522" s="2">
        <v>-109.98653</v>
      </c>
      <c r="J1522" s="35">
        <v>16297</v>
      </c>
      <c r="K1522" s="34">
        <v>365</v>
      </c>
      <c r="L1522" s="34">
        <v>730</v>
      </c>
      <c r="M1522" s="34">
        <v>1095</v>
      </c>
      <c r="N1522" s="34">
        <v>1460</v>
      </c>
      <c r="O1522" s="34">
        <v>1825</v>
      </c>
      <c r="P1522" s="34">
        <v>2190</v>
      </c>
      <c r="Q1522" s="48">
        <v>2.3290384453705478E-4</v>
      </c>
      <c r="R1522" s="14">
        <v>14968.846457837646</v>
      </c>
      <c r="S1522" s="14">
        <v>13748.933194963407</v>
      </c>
      <c r="T1522" s="14">
        <v>12628.438973705248</v>
      </c>
      <c r="U1522" s="14">
        <v>11599.261459137675</v>
      </c>
      <c r="V1522" s="14">
        <v>10653.958630799883</v>
      </c>
      <c r="W1522" s="12">
        <v>9785.6949691720984</v>
      </c>
      <c r="X1522" s="88">
        <f t="shared" si="164"/>
        <v>24.030643567999999</v>
      </c>
      <c r="Y1522" s="88">
        <f t="shared" si="169"/>
        <v>22.072222731325752</v>
      </c>
      <c r="Z1522" s="88">
        <f t="shared" si="170"/>
        <v>20.273406949034122</v>
      </c>
      <c r="AA1522" s="88">
        <f t="shared" si="165"/>
        <v>18.621188918043231</v>
      </c>
      <c r="AB1522" s="88">
        <f t="shared" si="166"/>
        <v>17.103621389002704</v>
      </c>
      <c r="AC1522" s="88">
        <f t="shared" si="167"/>
        <v>15.709730775294183</v>
      </c>
      <c r="AD1522" s="88">
        <f t="shared" si="168"/>
        <v>14.429437802622902</v>
      </c>
    </row>
    <row r="1523" spans="1:30" x14ac:dyDescent="0.25">
      <c r="A1523" s="30" t="s">
        <v>1416</v>
      </c>
      <c r="B1523" s="47">
        <v>40890</v>
      </c>
      <c r="C1523" s="35">
        <v>4301350694</v>
      </c>
      <c r="D1523" s="34">
        <v>362</v>
      </c>
      <c r="E1523" s="32">
        <v>16483</v>
      </c>
      <c r="F1523" s="34" t="s">
        <v>18</v>
      </c>
      <c r="G1523" s="34" t="s">
        <v>32</v>
      </c>
      <c r="H1523" s="34">
        <v>40.06494</v>
      </c>
      <c r="I1523" s="2">
        <v>-110.11218</v>
      </c>
      <c r="J1523" s="35">
        <v>16483</v>
      </c>
      <c r="K1523" s="34">
        <v>365</v>
      </c>
      <c r="L1523" s="34">
        <v>730</v>
      </c>
      <c r="M1523" s="34">
        <v>1095</v>
      </c>
      <c r="N1523" s="34">
        <v>1460</v>
      </c>
      <c r="O1523" s="34">
        <v>1825</v>
      </c>
      <c r="P1523" s="34">
        <v>2190</v>
      </c>
      <c r="Q1523" s="48">
        <v>2.3290384453705478E-4</v>
      </c>
      <c r="R1523" s="14">
        <v>15139.688050839904</v>
      </c>
      <c r="S1523" s="14">
        <v>13905.851742810446</v>
      </c>
      <c r="T1523" s="14">
        <v>12772.569160187986</v>
      </c>
      <c r="U1523" s="14">
        <v>11731.64549493565</v>
      </c>
      <c r="V1523" s="14">
        <v>10775.553789745014</v>
      </c>
      <c r="W1523" s="12">
        <v>9897.3805103309624</v>
      </c>
      <c r="X1523" s="88">
        <f t="shared" si="164"/>
        <v>24.304908751999999</v>
      </c>
      <c r="Y1523" s="88">
        <f t="shared" si="169"/>
        <v>22.324136177237676</v>
      </c>
      <c r="Z1523" s="88">
        <f t="shared" si="170"/>
        <v>20.504790252250686</v>
      </c>
      <c r="AA1523" s="88">
        <f t="shared" si="165"/>
        <v>18.833715219740235</v>
      </c>
      <c r="AB1523" s="88">
        <f t="shared" si="166"/>
        <v>17.298827474684394</v>
      </c>
      <c r="AC1523" s="88">
        <f t="shared" si="167"/>
        <v>15.889028187345771</v>
      </c>
      <c r="AD1523" s="88">
        <f t="shared" si="168"/>
        <v>14.594123047225459</v>
      </c>
    </row>
    <row r="1524" spans="1:30" x14ac:dyDescent="0.25">
      <c r="A1524" s="30" t="s">
        <v>1440</v>
      </c>
      <c r="B1524" s="47">
        <v>40921</v>
      </c>
      <c r="C1524" s="35">
        <v>4301333606</v>
      </c>
      <c r="D1524" s="34">
        <v>286</v>
      </c>
      <c r="E1524" s="32">
        <v>16492</v>
      </c>
      <c r="F1524" s="34" t="s">
        <v>18</v>
      </c>
      <c r="G1524" s="34" t="s">
        <v>32</v>
      </c>
      <c r="H1524" s="34">
        <v>40.073860000000003</v>
      </c>
      <c r="I1524" s="2">
        <v>-110.59532</v>
      </c>
      <c r="J1524" s="35">
        <v>16492</v>
      </c>
      <c r="K1524" s="34">
        <v>365</v>
      </c>
      <c r="L1524" s="34">
        <v>730</v>
      </c>
      <c r="M1524" s="34">
        <v>1095</v>
      </c>
      <c r="N1524" s="34">
        <v>1460</v>
      </c>
      <c r="O1524" s="34">
        <v>1825</v>
      </c>
      <c r="P1524" s="34">
        <v>2190</v>
      </c>
      <c r="Q1524" s="48">
        <v>2.3290384453705478E-4</v>
      </c>
      <c r="R1524" s="14">
        <v>15147.954579533562</v>
      </c>
      <c r="S1524" s="14">
        <v>13913.444575770787</v>
      </c>
      <c r="T1524" s="14">
        <v>12779.543201469409</v>
      </c>
      <c r="U1524" s="14">
        <v>11738.051174087166</v>
      </c>
      <c r="V1524" s="14">
        <v>10781.437426468165</v>
      </c>
      <c r="W1524" s="12">
        <v>9902.7846494192945</v>
      </c>
      <c r="X1524" s="88">
        <f t="shared" si="164"/>
        <v>24.318179647999997</v>
      </c>
      <c r="Y1524" s="88">
        <f t="shared" si="169"/>
        <v>22.336325537523734</v>
      </c>
      <c r="Z1524" s="88">
        <f t="shared" si="170"/>
        <v>20.51598621853536</v>
      </c>
      <c r="AA1524" s="88">
        <f t="shared" si="165"/>
        <v>18.843998750467506</v>
      </c>
      <c r="AB1524" s="88">
        <f t="shared" si="166"/>
        <v>17.308272930443184</v>
      </c>
      <c r="AC1524" s="88">
        <f t="shared" si="167"/>
        <v>15.897703868574073</v>
      </c>
      <c r="AD1524" s="88">
        <f t="shared" si="168"/>
        <v>14.602091688093324</v>
      </c>
    </row>
    <row r="1525" spans="1:30" x14ac:dyDescent="0.25">
      <c r="A1525" s="30" t="s">
        <v>1269</v>
      </c>
      <c r="B1525" s="47">
        <v>40674</v>
      </c>
      <c r="C1525" s="35">
        <v>4304751102</v>
      </c>
      <c r="D1525" s="34">
        <v>365</v>
      </c>
      <c r="E1525" s="32">
        <v>16609</v>
      </c>
      <c r="F1525" s="34" t="s">
        <v>18</v>
      </c>
      <c r="G1525" s="34" t="s">
        <v>19</v>
      </c>
      <c r="H1525" s="34">
        <v>40.118319999999898</v>
      </c>
      <c r="I1525" s="2">
        <v>-109.92270000000001</v>
      </c>
      <c r="J1525" s="35">
        <v>16609</v>
      </c>
      <c r="K1525" s="34">
        <v>365</v>
      </c>
      <c r="L1525" s="34">
        <v>730</v>
      </c>
      <c r="M1525" s="34">
        <v>1095</v>
      </c>
      <c r="N1525" s="34">
        <v>1460</v>
      </c>
      <c r="O1525" s="34">
        <v>1825</v>
      </c>
      <c r="P1525" s="34">
        <v>2190</v>
      </c>
      <c r="Q1525" s="48">
        <v>2.3290384453705478E-4</v>
      </c>
      <c r="R1525" s="14">
        <v>15255.419452551112</v>
      </c>
      <c r="S1525" s="14">
        <v>14012.151404255215</v>
      </c>
      <c r="T1525" s="14">
        <v>12870.205738127905</v>
      </c>
      <c r="U1525" s="14">
        <v>11821.32500305686</v>
      </c>
      <c r="V1525" s="14">
        <v>10857.924703869134</v>
      </c>
      <c r="W1525" s="12">
        <v>9973.0384575676126</v>
      </c>
      <c r="X1525" s="88">
        <f t="shared" si="164"/>
        <v>24.490701295999997</v>
      </c>
      <c r="Y1525" s="88">
        <f t="shared" si="169"/>
        <v>22.494787221242525</v>
      </c>
      <c r="Z1525" s="88">
        <f t="shared" si="170"/>
        <v>20.661533780236102</v>
      </c>
      <c r="AA1525" s="88">
        <f t="shared" si="165"/>
        <v>18.977684649922072</v>
      </c>
      <c r="AB1525" s="88">
        <f t="shared" si="166"/>
        <v>17.431063855307475</v>
      </c>
      <c r="AC1525" s="88">
        <f t="shared" si="167"/>
        <v>16.010487724542006</v>
      </c>
      <c r="AD1525" s="88">
        <f t="shared" si="168"/>
        <v>14.705684019375576</v>
      </c>
    </row>
    <row r="1526" spans="1:30" x14ac:dyDescent="0.25">
      <c r="A1526" s="30" t="s">
        <v>1523</v>
      </c>
      <c r="B1526" s="47">
        <v>41027</v>
      </c>
      <c r="C1526" s="35">
        <v>4301351043</v>
      </c>
      <c r="D1526" s="34">
        <v>222</v>
      </c>
      <c r="E1526" s="32">
        <v>16665</v>
      </c>
      <c r="F1526" s="34" t="s">
        <v>18</v>
      </c>
      <c r="G1526" s="34" t="s">
        <v>32</v>
      </c>
      <c r="H1526" s="34">
        <v>40.24944</v>
      </c>
      <c r="I1526" s="2">
        <v>-110.02082</v>
      </c>
      <c r="J1526" s="35">
        <v>16665</v>
      </c>
      <c r="K1526" s="34">
        <v>365</v>
      </c>
      <c r="L1526" s="34">
        <v>730</v>
      </c>
      <c r="M1526" s="34">
        <v>1095</v>
      </c>
      <c r="N1526" s="34">
        <v>1460</v>
      </c>
      <c r="O1526" s="34">
        <v>1825</v>
      </c>
      <c r="P1526" s="34">
        <v>2190</v>
      </c>
      <c r="Q1526" s="48">
        <v>2.3290384453705478E-4</v>
      </c>
      <c r="R1526" s="14">
        <v>15306.855631089426</v>
      </c>
      <c r="S1526" s="14">
        <v>14059.395698230668</v>
      </c>
      <c r="T1526" s="14">
        <v>12913.59977276787</v>
      </c>
      <c r="U1526" s="14">
        <v>11861.182562221842</v>
      </c>
      <c r="V1526" s="14">
        <v>10894.53399903541</v>
      </c>
      <c r="W1526" s="12">
        <v>10006.664211895011</v>
      </c>
      <c r="X1526" s="88">
        <f t="shared" si="164"/>
        <v>24.573275759999998</v>
      </c>
      <c r="Y1526" s="88">
        <f t="shared" si="169"/>
        <v>22.570632129689123</v>
      </c>
      <c r="Z1526" s="88">
        <f t="shared" si="170"/>
        <v>20.73119757045184</v>
      </c>
      <c r="AA1526" s="88">
        <f t="shared" si="165"/>
        <v>19.041671063336224</v>
      </c>
      <c r="AB1526" s="88">
        <f t="shared" si="166"/>
        <v>17.489835580028842</v>
      </c>
      <c r="AC1526" s="88">
        <f t="shared" si="167"/>
        <v>16.064469741073669</v>
      </c>
      <c r="AD1526" s="88">
        <f t="shared" si="168"/>
        <v>14.755266673664517</v>
      </c>
    </row>
    <row r="1527" spans="1:30" x14ac:dyDescent="0.25">
      <c r="A1527" s="30" t="s">
        <v>1339</v>
      </c>
      <c r="B1527" s="47">
        <v>40777</v>
      </c>
      <c r="C1527" s="35">
        <v>4304751489</v>
      </c>
      <c r="D1527" s="34">
        <v>335</v>
      </c>
      <c r="E1527" s="32">
        <v>16739</v>
      </c>
      <c r="F1527" s="34" t="s">
        <v>18</v>
      </c>
      <c r="G1527" s="34" t="s">
        <v>19</v>
      </c>
      <c r="H1527" s="34">
        <v>40.137009999999897</v>
      </c>
      <c r="I1527" s="2">
        <v>-109.81910000000001</v>
      </c>
      <c r="J1527" s="35">
        <v>16739</v>
      </c>
      <c r="K1527" s="34">
        <v>365</v>
      </c>
      <c r="L1527" s="34">
        <v>730</v>
      </c>
      <c r="M1527" s="34">
        <v>1095</v>
      </c>
      <c r="N1527" s="34">
        <v>1460</v>
      </c>
      <c r="O1527" s="34">
        <v>1825</v>
      </c>
      <c r="P1527" s="34">
        <v>2190</v>
      </c>
      <c r="Q1527" s="48">
        <v>2.3290384453705478E-4</v>
      </c>
      <c r="R1527" s="14">
        <v>15374.824867015055</v>
      </c>
      <c r="S1527" s="14">
        <v>14121.825658126801</v>
      </c>
      <c r="T1527" s="14">
        <v>12970.94188997068</v>
      </c>
      <c r="U1527" s="14">
        <v>11913.851479689854</v>
      </c>
      <c r="V1527" s="14">
        <v>10942.910567647989</v>
      </c>
      <c r="W1527" s="12">
        <v>10051.098244399076</v>
      </c>
      <c r="X1527" s="88">
        <f t="shared" si="164"/>
        <v>24.682392015999998</v>
      </c>
      <c r="Y1527" s="88">
        <f t="shared" si="169"/>
        <v>22.670855758707848</v>
      </c>
      <c r="Z1527" s="88">
        <f t="shared" si="170"/>
        <v>20.823253293236924</v>
      </c>
      <c r="AA1527" s="88">
        <f t="shared" si="165"/>
        <v>19.126224538204927</v>
      </c>
      <c r="AB1527" s="88">
        <f t="shared" si="166"/>
        <v>17.567498216267797</v>
      </c>
      <c r="AC1527" s="88">
        <f t="shared" si="167"/>
        <v>16.135803120061937</v>
      </c>
      <c r="AD1527" s="88">
        <f t="shared" si="168"/>
        <v>14.82078660968919</v>
      </c>
    </row>
    <row r="1528" spans="1:30" x14ac:dyDescent="0.25">
      <c r="A1528" s="30" t="s">
        <v>1335</v>
      </c>
      <c r="B1528" s="47">
        <v>40775</v>
      </c>
      <c r="C1528" s="35">
        <v>4304751311</v>
      </c>
      <c r="D1528" s="34">
        <v>366</v>
      </c>
      <c r="E1528" s="32">
        <v>16753</v>
      </c>
      <c r="F1528" s="34" t="s">
        <v>18</v>
      </c>
      <c r="G1528" s="34" t="s">
        <v>19</v>
      </c>
      <c r="H1528" s="34">
        <v>40.155459999999898</v>
      </c>
      <c r="I1528" s="2">
        <v>-109.88074</v>
      </c>
      <c r="J1528" s="35">
        <v>16753</v>
      </c>
      <c r="K1528" s="34">
        <v>365</v>
      </c>
      <c r="L1528" s="34">
        <v>730</v>
      </c>
      <c r="M1528" s="34">
        <v>1095</v>
      </c>
      <c r="N1528" s="34">
        <v>1460</v>
      </c>
      <c r="O1528" s="34">
        <v>1825</v>
      </c>
      <c r="P1528" s="34">
        <v>2190</v>
      </c>
      <c r="Q1528" s="48">
        <v>2.3290384453705478E-4</v>
      </c>
      <c r="R1528" s="14">
        <v>15387.683911649634</v>
      </c>
      <c r="S1528" s="14">
        <v>14133.636731620665</v>
      </c>
      <c r="T1528" s="14">
        <v>12981.79039863067</v>
      </c>
      <c r="U1528" s="14">
        <v>11923.815869481099</v>
      </c>
      <c r="V1528" s="14">
        <v>10952.062891439557</v>
      </c>
      <c r="W1528" s="12">
        <v>10059.504682980927</v>
      </c>
      <c r="X1528" s="88">
        <f t="shared" si="164"/>
        <v>24.703035631999999</v>
      </c>
      <c r="Y1528" s="88">
        <f t="shared" si="169"/>
        <v>22.689816985819498</v>
      </c>
      <c r="Z1528" s="88">
        <f t="shared" si="170"/>
        <v>20.840669240790863</v>
      </c>
      <c r="AA1528" s="88">
        <f t="shared" si="165"/>
        <v>19.142221141558462</v>
      </c>
      <c r="AB1528" s="88">
        <f t="shared" si="166"/>
        <v>17.582191147448135</v>
      </c>
      <c r="AC1528" s="88">
        <f t="shared" si="167"/>
        <v>16.149298624194849</v>
      </c>
      <c r="AD1528" s="88">
        <f t="shared" si="168"/>
        <v>14.833182273261428</v>
      </c>
    </row>
    <row r="1529" spans="1:30" x14ac:dyDescent="0.25">
      <c r="A1529" s="30" t="s">
        <v>974</v>
      </c>
      <c r="B1529" s="47">
        <v>40344</v>
      </c>
      <c r="C1529" s="35">
        <v>4301350200</v>
      </c>
      <c r="D1529" s="34">
        <v>366</v>
      </c>
      <c r="E1529" s="32">
        <v>16768</v>
      </c>
      <c r="F1529" s="34" t="s">
        <v>18</v>
      </c>
      <c r="G1529" s="34" t="s">
        <v>32</v>
      </c>
      <c r="H1529" s="34">
        <v>40.180370000000003</v>
      </c>
      <c r="I1529" s="2">
        <v>-110.55522000000001</v>
      </c>
      <c r="J1529" s="35">
        <v>16768</v>
      </c>
      <c r="K1529" s="34">
        <v>365</v>
      </c>
      <c r="L1529" s="34">
        <v>730</v>
      </c>
      <c r="M1529" s="34">
        <v>1095</v>
      </c>
      <c r="N1529" s="34">
        <v>1460</v>
      </c>
      <c r="O1529" s="34">
        <v>1825</v>
      </c>
      <c r="P1529" s="34">
        <v>2190</v>
      </c>
      <c r="Q1529" s="48">
        <v>2.3290384453705478E-4</v>
      </c>
      <c r="R1529" s="14">
        <v>15401.461459472397</v>
      </c>
      <c r="S1529" s="14">
        <v>14146.291453221233</v>
      </c>
      <c r="T1529" s="14">
        <v>12993.413800766375</v>
      </c>
      <c r="U1529" s="14">
        <v>11934.492001400291</v>
      </c>
      <c r="V1529" s="14">
        <v>10961.868952644809</v>
      </c>
      <c r="W1529" s="12">
        <v>10068.51158146148</v>
      </c>
      <c r="X1529" s="88">
        <f t="shared" si="164"/>
        <v>24.725153792</v>
      </c>
      <c r="Y1529" s="88">
        <f t="shared" si="169"/>
        <v>22.710132586296265</v>
      </c>
      <c r="Z1529" s="88">
        <f t="shared" si="170"/>
        <v>20.85932918459865</v>
      </c>
      <c r="AA1529" s="88">
        <f t="shared" si="165"/>
        <v>19.159360359437255</v>
      </c>
      <c r="AB1529" s="88">
        <f t="shared" si="166"/>
        <v>17.59793357371279</v>
      </c>
      <c r="AC1529" s="88">
        <f t="shared" si="167"/>
        <v>16.163758092908687</v>
      </c>
      <c r="AD1529" s="88">
        <f t="shared" si="168"/>
        <v>14.846463341374536</v>
      </c>
    </row>
    <row r="1530" spans="1:30" x14ac:dyDescent="0.25">
      <c r="A1530" s="30" t="s">
        <v>1603</v>
      </c>
      <c r="B1530" s="47">
        <v>41145</v>
      </c>
      <c r="C1530" s="35">
        <v>4304751333</v>
      </c>
      <c r="D1530" s="34">
        <v>127</v>
      </c>
      <c r="E1530" s="32">
        <v>16800</v>
      </c>
      <c r="F1530" s="34" t="s">
        <v>18</v>
      </c>
      <c r="G1530" s="34" t="s">
        <v>19</v>
      </c>
      <c r="H1530" s="34">
        <v>40.1022099999999</v>
      </c>
      <c r="I1530" s="2">
        <v>-109.77516</v>
      </c>
      <c r="J1530" s="35">
        <v>16800</v>
      </c>
      <c r="K1530" s="34">
        <v>365</v>
      </c>
      <c r="L1530" s="34">
        <v>730</v>
      </c>
      <c r="M1530" s="34">
        <v>1095</v>
      </c>
      <c r="N1530" s="34">
        <v>1460</v>
      </c>
      <c r="O1530" s="34">
        <v>1825</v>
      </c>
      <c r="P1530" s="34">
        <v>2190</v>
      </c>
      <c r="Q1530" s="48">
        <v>2.3290384453705478E-4</v>
      </c>
      <c r="R1530" s="14">
        <v>15430.85356149429</v>
      </c>
      <c r="S1530" s="14">
        <v>14173.288192635777</v>
      </c>
      <c r="T1530" s="14">
        <v>13018.210391989211</v>
      </c>
      <c r="U1530" s="14">
        <v>11957.267749494566</v>
      </c>
      <c r="V1530" s="14">
        <v>10982.788549882682</v>
      </c>
      <c r="W1530" s="12">
        <v>10087.726298219994</v>
      </c>
      <c r="X1530" s="88">
        <f t="shared" si="164"/>
        <v>24.772339199999998</v>
      </c>
      <c r="Y1530" s="88">
        <f t="shared" si="169"/>
        <v>22.753472533980037</v>
      </c>
      <c r="Z1530" s="88">
        <f t="shared" si="170"/>
        <v>20.899137064721927</v>
      </c>
      <c r="AA1530" s="88">
        <f t="shared" si="165"/>
        <v>19.195924024245336</v>
      </c>
      <c r="AB1530" s="88">
        <f t="shared" si="166"/>
        <v>17.631517416410713</v>
      </c>
      <c r="AC1530" s="88">
        <f t="shared" si="167"/>
        <v>16.194604959498207</v>
      </c>
      <c r="AD1530" s="88">
        <f t="shared" si="168"/>
        <v>14.874796286682502</v>
      </c>
    </row>
    <row r="1531" spans="1:30" x14ac:dyDescent="0.25">
      <c r="A1531" s="30" t="s">
        <v>1457</v>
      </c>
      <c r="B1531" s="47">
        <v>40934</v>
      </c>
      <c r="C1531" s="35">
        <v>4301350724</v>
      </c>
      <c r="D1531" s="34">
        <v>340</v>
      </c>
      <c r="E1531" s="32">
        <v>16866</v>
      </c>
      <c r="F1531" s="34" t="s">
        <v>18</v>
      </c>
      <c r="G1531" s="34" t="s">
        <v>32</v>
      </c>
      <c r="H1531" s="34">
        <v>40.054499999999898</v>
      </c>
      <c r="I1531" s="2">
        <v>-110.1601</v>
      </c>
      <c r="J1531" s="35">
        <v>16866</v>
      </c>
      <c r="K1531" s="34">
        <v>365</v>
      </c>
      <c r="L1531" s="34">
        <v>730</v>
      </c>
      <c r="M1531" s="34">
        <v>1095</v>
      </c>
      <c r="N1531" s="34">
        <v>1460</v>
      </c>
      <c r="O1531" s="34">
        <v>1825</v>
      </c>
      <c r="P1531" s="34">
        <v>2190</v>
      </c>
      <c r="Q1531" s="48">
        <v>2.3290384453705478E-4</v>
      </c>
      <c r="R1531" s="14">
        <v>15491.474771914447</v>
      </c>
      <c r="S1531" s="14">
        <v>14228.968967678275</v>
      </c>
      <c r="T1531" s="14">
        <v>13069.353361386311</v>
      </c>
      <c r="U1531" s="14">
        <v>12004.242729939009</v>
      </c>
      <c r="V1531" s="14">
        <v>11025.935219185792</v>
      </c>
      <c r="W1531" s="12">
        <v>10127.35665153443</v>
      </c>
      <c r="X1531" s="88">
        <f t="shared" si="164"/>
        <v>24.869659104</v>
      </c>
      <c r="Y1531" s="88">
        <f t="shared" si="169"/>
        <v>22.842861176077815</v>
      </c>
      <c r="Z1531" s="88">
        <f t="shared" si="170"/>
        <v>20.981240817476191</v>
      </c>
      <c r="AA1531" s="88">
        <f t="shared" si="165"/>
        <v>19.271336582912017</v>
      </c>
      <c r="AB1531" s="88">
        <f t="shared" si="166"/>
        <v>17.700784091975187</v>
      </c>
      <c r="AC1531" s="88">
        <f t="shared" si="167"/>
        <v>16.258226621839093</v>
      </c>
      <c r="AD1531" s="88">
        <f t="shared" si="168"/>
        <v>14.933232986380185</v>
      </c>
    </row>
    <row r="1532" spans="1:30" x14ac:dyDescent="0.25">
      <c r="A1532" s="30" t="s">
        <v>1272</v>
      </c>
      <c r="B1532" s="47">
        <v>40677</v>
      </c>
      <c r="C1532" s="35">
        <v>4304751101</v>
      </c>
      <c r="D1532" s="34">
        <v>364</v>
      </c>
      <c r="E1532" s="32">
        <v>16884</v>
      </c>
      <c r="F1532" s="34" t="s">
        <v>18</v>
      </c>
      <c r="G1532" s="34" t="s">
        <v>19</v>
      </c>
      <c r="H1532" s="34">
        <v>40.118499999999898</v>
      </c>
      <c r="I1532" s="2">
        <v>-109.918539999999</v>
      </c>
      <c r="J1532" s="35">
        <v>16884</v>
      </c>
      <c r="K1532" s="34">
        <v>365</v>
      </c>
      <c r="L1532" s="34">
        <v>730</v>
      </c>
      <c r="M1532" s="34">
        <v>1095</v>
      </c>
      <c r="N1532" s="34">
        <v>1460</v>
      </c>
      <c r="O1532" s="34">
        <v>1825</v>
      </c>
      <c r="P1532" s="34">
        <v>2190</v>
      </c>
      <c r="Q1532" s="48">
        <v>2.3290384453705478E-4</v>
      </c>
      <c r="R1532" s="14">
        <v>15508.007829301761</v>
      </c>
      <c r="S1532" s="14">
        <v>14244.154633598955</v>
      </c>
      <c r="T1532" s="14">
        <v>13083.301443949158</v>
      </c>
      <c r="U1532" s="14">
        <v>12017.054088242039</v>
      </c>
      <c r="V1532" s="14">
        <v>11037.702492632094</v>
      </c>
      <c r="W1532" s="12">
        <v>10138.164929711094</v>
      </c>
      <c r="X1532" s="88">
        <f t="shared" si="164"/>
        <v>24.896200896</v>
      </c>
      <c r="Y1532" s="88">
        <f t="shared" si="169"/>
        <v>22.867239896649934</v>
      </c>
      <c r="Z1532" s="88">
        <f t="shared" si="170"/>
        <v>21.003632750045536</v>
      </c>
      <c r="AA1532" s="88">
        <f t="shared" si="165"/>
        <v>19.291903644366567</v>
      </c>
      <c r="AB1532" s="88">
        <f t="shared" si="166"/>
        <v>17.719675003492767</v>
      </c>
      <c r="AC1532" s="88">
        <f t="shared" si="167"/>
        <v>16.275577984295698</v>
      </c>
      <c r="AD1532" s="88">
        <f t="shared" si="168"/>
        <v>14.949170268115916</v>
      </c>
    </row>
    <row r="1533" spans="1:30" x14ac:dyDescent="0.25">
      <c r="A1533" s="30" t="s">
        <v>402</v>
      </c>
      <c r="B1533" s="47">
        <v>38554</v>
      </c>
      <c r="C1533" s="35">
        <v>4301332684</v>
      </c>
      <c r="D1533" s="34">
        <v>366</v>
      </c>
      <c r="E1533" s="32">
        <v>16985</v>
      </c>
      <c r="F1533" s="34" t="s">
        <v>18</v>
      </c>
      <c r="G1533" s="34" t="s">
        <v>32</v>
      </c>
      <c r="H1533" s="34">
        <v>40.424320000000002</v>
      </c>
      <c r="I1533" s="2">
        <v>-110.11139</v>
      </c>
      <c r="J1533" s="35">
        <v>16985</v>
      </c>
      <c r="K1533" s="34">
        <v>365</v>
      </c>
      <c r="L1533" s="34">
        <v>730</v>
      </c>
      <c r="M1533" s="34">
        <v>1095</v>
      </c>
      <c r="N1533" s="34">
        <v>1460</v>
      </c>
      <c r="O1533" s="34">
        <v>1825</v>
      </c>
      <c r="P1533" s="34">
        <v>2190</v>
      </c>
      <c r="Q1533" s="48">
        <v>2.3290384453705478E-4</v>
      </c>
      <c r="R1533" s="14">
        <v>15600.776651308364</v>
      </c>
      <c r="S1533" s="14">
        <v>14329.36309237611</v>
      </c>
      <c r="T1533" s="14">
        <v>13161.565684996236</v>
      </c>
      <c r="U1533" s="14">
        <v>12088.940043164595</v>
      </c>
      <c r="V1533" s="14">
        <v>11103.729971414126</v>
      </c>
      <c r="W1533" s="12">
        <v>10198.811379480156</v>
      </c>
      <c r="X1533" s="88">
        <f t="shared" si="164"/>
        <v>25.045129839999998</v>
      </c>
      <c r="Y1533" s="88">
        <f t="shared" si="169"/>
        <v>23.004031606526841</v>
      </c>
      <c r="Z1533" s="88">
        <f t="shared" si="170"/>
        <v>21.129276371684639</v>
      </c>
      <c r="AA1533" s="88">
        <f t="shared" si="165"/>
        <v>19.40730771141709</v>
      </c>
      <c r="AB1533" s="88">
        <f t="shared" si="166"/>
        <v>17.825674007008093</v>
      </c>
      <c r="AC1533" s="88">
        <f t="shared" si="167"/>
        <v>16.372938406968871</v>
      </c>
      <c r="AD1533" s="88">
        <f t="shared" si="168"/>
        <v>15.038596126744187</v>
      </c>
    </row>
    <row r="1534" spans="1:30" x14ac:dyDescent="0.25">
      <c r="A1534" s="30" t="s">
        <v>1463</v>
      </c>
      <c r="B1534" s="47">
        <v>40940</v>
      </c>
      <c r="C1534" s="35">
        <v>4301350703</v>
      </c>
      <c r="D1534" s="34">
        <v>339</v>
      </c>
      <c r="E1534" s="32">
        <v>17046</v>
      </c>
      <c r="F1534" s="34" t="s">
        <v>18</v>
      </c>
      <c r="G1534" s="34" t="s">
        <v>32</v>
      </c>
      <c r="H1534" s="34">
        <v>40.049930000000003</v>
      </c>
      <c r="I1534" s="2">
        <v>-110.14989</v>
      </c>
      <c r="J1534" s="35">
        <v>17046</v>
      </c>
      <c r="K1534" s="34">
        <v>365</v>
      </c>
      <c r="L1534" s="34">
        <v>730</v>
      </c>
      <c r="M1534" s="34">
        <v>1095</v>
      </c>
      <c r="N1534" s="34">
        <v>1460</v>
      </c>
      <c r="O1534" s="34">
        <v>1825</v>
      </c>
      <c r="P1534" s="34">
        <v>2190</v>
      </c>
      <c r="Q1534" s="48">
        <v>2.3290384453705478E-4</v>
      </c>
      <c r="R1534" s="14">
        <v>15656.805345787599</v>
      </c>
      <c r="S1534" s="14">
        <v>14380.825626885086</v>
      </c>
      <c r="T1534" s="14">
        <v>13208.834187014767</v>
      </c>
      <c r="U1534" s="14">
        <v>12132.356312969308</v>
      </c>
      <c r="V1534" s="14">
        <v>11143.60795364882</v>
      </c>
      <c r="W1534" s="12">
        <v>10235.439433301073</v>
      </c>
      <c r="X1534" s="88">
        <f t="shared" si="164"/>
        <v>25.135077023999997</v>
      </c>
      <c r="Y1534" s="88">
        <f t="shared" si="169"/>
        <v>23.08664838179903</v>
      </c>
      <c r="Z1534" s="88">
        <f t="shared" si="170"/>
        <v>21.205160143169639</v>
      </c>
      <c r="AA1534" s="88">
        <f t="shared" si="165"/>
        <v>19.477007197457503</v>
      </c>
      <c r="AB1534" s="88">
        <f t="shared" si="166"/>
        <v>17.889693207151016</v>
      </c>
      <c r="AC1534" s="88">
        <f t="shared" si="167"/>
        <v>16.431740246405145</v>
      </c>
      <c r="AD1534" s="88">
        <f t="shared" si="168"/>
        <v>15.092605803737497</v>
      </c>
    </row>
    <row r="1535" spans="1:30" x14ac:dyDescent="0.25">
      <c r="A1535" s="30" t="s">
        <v>1187</v>
      </c>
      <c r="B1535" s="47">
        <v>40571</v>
      </c>
      <c r="C1535" s="35">
        <v>4301333139</v>
      </c>
      <c r="D1535" s="34">
        <v>363</v>
      </c>
      <c r="E1535" s="32">
        <v>17063</v>
      </c>
      <c r="F1535" s="34" t="s">
        <v>18</v>
      </c>
      <c r="G1535" s="34" t="s">
        <v>32</v>
      </c>
      <c r="H1535" s="34">
        <v>40.27413</v>
      </c>
      <c r="I1535" s="2">
        <v>-110.31043</v>
      </c>
      <c r="J1535" s="35">
        <v>17063</v>
      </c>
      <c r="K1535" s="34">
        <v>365</v>
      </c>
      <c r="L1535" s="34">
        <v>730</v>
      </c>
      <c r="M1535" s="34">
        <v>1095</v>
      </c>
      <c r="N1535" s="34">
        <v>1460</v>
      </c>
      <c r="O1535" s="34">
        <v>1825</v>
      </c>
      <c r="P1535" s="34">
        <v>2190</v>
      </c>
      <c r="Q1535" s="48">
        <v>2.3290384453705478E-4</v>
      </c>
      <c r="R1535" s="14">
        <v>15672.419899986731</v>
      </c>
      <c r="S1535" s="14">
        <v>14395.167644699062</v>
      </c>
      <c r="T1535" s="14">
        <v>13222.007376101899</v>
      </c>
      <c r="U1535" s="14">
        <v>12144.455929144391</v>
      </c>
      <c r="V1535" s="14">
        <v>11154.72148968144</v>
      </c>
      <c r="W1535" s="12">
        <v>10245.647251579034</v>
      </c>
      <c r="X1535" s="88">
        <f t="shared" si="164"/>
        <v>25.160144272</v>
      </c>
      <c r="Y1535" s="88">
        <f t="shared" si="169"/>
        <v>23.109672729006032</v>
      </c>
      <c r="Z1535" s="88">
        <f t="shared" si="170"/>
        <v>21.226308079485133</v>
      </c>
      <c r="AA1535" s="88">
        <f t="shared" si="165"/>
        <v>19.496431644386799</v>
      </c>
      <c r="AB1535" s="88">
        <f t="shared" si="166"/>
        <v>17.907534623584286</v>
      </c>
      <c r="AC1535" s="88">
        <f t="shared" si="167"/>
        <v>16.448127644280827</v>
      </c>
      <c r="AD1535" s="88">
        <f t="shared" si="168"/>
        <v>15.107657680932354</v>
      </c>
    </row>
    <row r="1536" spans="1:30" x14ac:dyDescent="0.25">
      <c r="A1536" s="30" t="s">
        <v>871</v>
      </c>
      <c r="B1536" s="47">
        <v>40186</v>
      </c>
      <c r="C1536" s="35">
        <v>4301334207</v>
      </c>
      <c r="D1536" s="34">
        <v>366</v>
      </c>
      <c r="E1536" s="32">
        <v>17093</v>
      </c>
      <c r="F1536" s="34" t="s">
        <v>18</v>
      </c>
      <c r="G1536" s="34" t="s">
        <v>32</v>
      </c>
      <c r="H1536" s="34">
        <v>40.259709999999899</v>
      </c>
      <c r="I1536" s="2">
        <v>-110.47862000000001</v>
      </c>
      <c r="J1536" s="35">
        <v>17093</v>
      </c>
      <c r="K1536" s="34">
        <v>365</v>
      </c>
      <c r="L1536" s="34">
        <v>730</v>
      </c>
      <c r="M1536" s="34">
        <v>1095</v>
      </c>
      <c r="N1536" s="34">
        <v>1460</v>
      </c>
      <c r="O1536" s="34">
        <v>1825</v>
      </c>
      <c r="P1536" s="34">
        <v>2190</v>
      </c>
      <c r="Q1536" s="48">
        <v>2.3290384453705478E-4</v>
      </c>
      <c r="R1536" s="14">
        <v>15699.974995632256</v>
      </c>
      <c r="S1536" s="14">
        <v>14420.477087900199</v>
      </c>
      <c r="T1536" s="14">
        <v>13245.254180373309</v>
      </c>
      <c r="U1536" s="14">
        <v>12165.808192982775</v>
      </c>
      <c r="V1536" s="14">
        <v>11174.333612091945</v>
      </c>
      <c r="W1536" s="12">
        <v>10263.66104854014</v>
      </c>
      <c r="X1536" s="88">
        <f t="shared" si="164"/>
        <v>25.204380592</v>
      </c>
      <c r="Y1536" s="88">
        <f t="shared" si="169"/>
        <v>23.150303929959566</v>
      </c>
      <c r="Z1536" s="88">
        <f t="shared" si="170"/>
        <v>21.26362796710071</v>
      </c>
      <c r="AA1536" s="88">
        <f t="shared" si="165"/>
        <v>19.530710080144381</v>
      </c>
      <c r="AB1536" s="88">
        <f t="shared" si="166"/>
        <v>17.939019476113593</v>
      </c>
      <c r="AC1536" s="88">
        <f t="shared" si="167"/>
        <v>16.477046581708503</v>
      </c>
      <c r="AD1536" s="88">
        <f t="shared" si="168"/>
        <v>15.134219817158572</v>
      </c>
    </row>
    <row r="1537" spans="1:30" x14ac:dyDescent="0.25">
      <c r="A1537" s="30" t="s">
        <v>1575</v>
      </c>
      <c r="B1537" s="47">
        <v>41113</v>
      </c>
      <c r="C1537" s="35">
        <v>4304751656</v>
      </c>
      <c r="D1537" s="34">
        <v>180</v>
      </c>
      <c r="E1537" s="32">
        <v>17190</v>
      </c>
      <c r="F1537" s="34" t="s">
        <v>18</v>
      </c>
      <c r="G1537" s="34" t="s">
        <v>19</v>
      </c>
      <c r="H1537" s="34">
        <v>40.172910000000002</v>
      </c>
      <c r="I1537" s="2">
        <v>-109.86153</v>
      </c>
      <c r="J1537" s="35">
        <v>17190</v>
      </c>
      <c r="K1537" s="34">
        <v>365</v>
      </c>
      <c r="L1537" s="34">
        <v>730</v>
      </c>
      <c r="M1537" s="34">
        <v>1095</v>
      </c>
      <c r="N1537" s="34">
        <v>1460</v>
      </c>
      <c r="O1537" s="34">
        <v>1825</v>
      </c>
      <c r="P1537" s="34">
        <v>2190</v>
      </c>
      <c r="Q1537" s="48">
        <v>2.3290384453705478E-4</v>
      </c>
      <c r="R1537" s="14">
        <v>15789.069804886123</v>
      </c>
      <c r="S1537" s="14">
        <v>14502.310954250535</v>
      </c>
      <c r="T1537" s="14">
        <v>13320.418847517532</v>
      </c>
      <c r="U1537" s="14">
        <v>12234.847179393548</v>
      </c>
      <c r="V1537" s="14">
        <v>11237.746141219242</v>
      </c>
      <c r="W1537" s="12">
        <v>10321.905658714388</v>
      </c>
      <c r="X1537" s="88">
        <f t="shared" si="164"/>
        <v>25.347411359999999</v>
      </c>
      <c r="Y1537" s="88">
        <f t="shared" si="169"/>
        <v>23.281678146376002</v>
      </c>
      <c r="Z1537" s="88">
        <f t="shared" si="170"/>
        <v>21.3842956037244</v>
      </c>
      <c r="AA1537" s="88">
        <f t="shared" si="165"/>
        <v>19.64154368909389</v>
      </c>
      <c r="AB1537" s="88">
        <f t="shared" si="166"/>
        <v>18.04082049929168</v>
      </c>
      <c r="AC1537" s="88">
        <f t="shared" si="167"/>
        <v>16.570551146057987</v>
      </c>
      <c r="AD1537" s="88">
        <f t="shared" si="168"/>
        <v>15.220104057623347</v>
      </c>
    </row>
    <row r="1538" spans="1:30" x14ac:dyDescent="0.25">
      <c r="A1538" s="30" t="s">
        <v>856</v>
      </c>
      <c r="B1538" s="47">
        <v>40149</v>
      </c>
      <c r="C1538" s="35">
        <v>4301333973</v>
      </c>
      <c r="D1538" s="34">
        <v>279</v>
      </c>
      <c r="E1538" s="32">
        <v>17443</v>
      </c>
      <c r="F1538" s="34" t="s">
        <v>18</v>
      </c>
      <c r="G1538" s="34" t="s">
        <v>32</v>
      </c>
      <c r="H1538" s="34">
        <v>40.195529999999899</v>
      </c>
      <c r="I1538" s="2">
        <v>-110.61268</v>
      </c>
      <c r="J1538" s="35">
        <v>17443</v>
      </c>
      <c r="K1538" s="34">
        <v>365</v>
      </c>
      <c r="L1538" s="34">
        <v>730</v>
      </c>
      <c r="M1538" s="34">
        <v>1095</v>
      </c>
      <c r="N1538" s="34">
        <v>1460</v>
      </c>
      <c r="O1538" s="34">
        <v>1825</v>
      </c>
      <c r="P1538" s="34">
        <v>2190</v>
      </c>
      <c r="Q1538" s="48">
        <v>2.3290384453705478E-4</v>
      </c>
      <c r="R1538" s="14">
        <v>16021.451111496721</v>
      </c>
      <c r="S1538" s="14">
        <v>14715.753925246778</v>
      </c>
      <c r="T1538" s="14">
        <v>13516.466896873084</v>
      </c>
      <c r="U1538" s="14">
        <v>12414.917937763912</v>
      </c>
      <c r="V1538" s="14">
        <v>11403.141706881166</v>
      </c>
      <c r="W1538" s="12">
        <v>10473.82201308639</v>
      </c>
      <c r="X1538" s="88">
        <f t="shared" si="164"/>
        <v>25.720470991999999</v>
      </c>
      <c r="Y1538" s="88">
        <f t="shared" si="169"/>
        <v>23.624334607750821</v>
      </c>
      <c r="Z1538" s="88">
        <f t="shared" si="170"/>
        <v>21.699026655949083</v>
      </c>
      <c r="AA1538" s="88">
        <f t="shared" si="165"/>
        <v>19.930625163982825</v>
      </c>
      <c r="AB1538" s="88">
        <f t="shared" si="166"/>
        <v>18.306342755622151</v>
      </c>
      <c r="AC1538" s="88">
        <f t="shared" si="167"/>
        <v>16.814434185031381</v>
      </c>
      <c r="AD1538" s="88">
        <f t="shared" si="168"/>
        <v>15.444111406464458</v>
      </c>
    </row>
    <row r="1539" spans="1:30" x14ac:dyDescent="0.25">
      <c r="A1539" s="30" t="s">
        <v>59</v>
      </c>
      <c r="B1539" s="47">
        <v>26616</v>
      </c>
      <c r="C1539" s="35">
        <v>4301330112</v>
      </c>
      <c r="D1539" s="34">
        <v>365</v>
      </c>
      <c r="E1539" s="32">
        <v>17492</v>
      </c>
      <c r="F1539" s="34" t="s">
        <v>18</v>
      </c>
      <c r="G1539" s="34" t="s">
        <v>32</v>
      </c>
      <c r="H1539" s="34">
        <v>40.324539999999899</v>
      </c>
      <c r="I1539" s="2">
        <v>-110.35928</v>
      </c>
      <c r="J1539" s="35">
        <v>17492</v>
      </c>
      <c r="K1539" s="34">
        <v>365</v>
      </c>
      <c r="L1539" s="34">
        <v>730</v>
      </c>
      <c r="M1539" s="34">
        <v>1095</v>
      </c>
      <c r="N1539" s="34">
        <v>1460</v>
      </c>
      <c r="O1539" s="34">
        <v>1825</v>
      </c>
      <c r="P1539" s="34">
        <v>2190</v>
      </c>
      <c r="Q1539" s="48">
        <v>2.3290384453705478E-4</v>
      </c>
      <c r="R1539" s="14">
        <v>16066.457767717746</v>
      </c>
      <c r="S1539" s="14">
        <v>14757.092682475299</v>
      </c>
      <c r="T1539" s="14">
        <v>13554.436677183052</v>
      </c>
      <c r="U1539" s="14">
        <v>12449.793302033271</v>
      </c>
      <c r="V1539" s="14">
        <v>11435.174840151658</v>
      </c>
      <c r="W1539" s="12">
        <v>10503.244548122866</v>
      </c>
      <c r="X1539" s="88">
        <f t="shared" si="164"/>
        <v>25.792723647999999</v>
      </c>
      <c r="Y1539" s="88">
        <f t="shared" si="169"/>
        <v>23.690698902641596</v>
      </c>
      <c r="Z1539" s="88">
        <f t="shared" si="170"/>
        <v>21.759982472387858</v>
      </c>
      <c r="AA1539" s="88">
        <f t="shared" si="165"/>
        <v>19.986613275720206</v>
      </c>
      <c r="AB1539" s="88">
        <f t="shared" si="166"/>
        <v>18.357768014753347</v>
      </c>
      <c r="AC1539" s="88">
        <f t="shared" si="167"/>
        <v>16.861668449496584</v>
      </c>
      <c r="AD1539" s="88">
        <f t="shared" si="168"/>
        <v>15.487496228967283</v>
      </c>
    </row>
    <row r="1540" spans="1:30" x14ac:dyDescent="0.25">
      <c r="A1540" s="30" t="s">
        <v>1642</v>
      </c>
      <c r="B1540" s="47">
        <v>41197</v>
      </c>
      <c r="C1540" s="35">
        <v>4301351400</v>
      </c>
      <c r="D1540" s="34">
        <v>77</v>
      </c>
      <c r="E1540" s="32">
        <v>17651</v>
      </c>
      <c r="F1540" s="34" t="s">
        <v>18</v>
      </c>
      <c r="G1540" s="34" t="s">
        <v>32</v>
      </c>
      <c r="H1540" s="34">
        <v>40.242260000000002</v>
      </c>
      <c r="I1540" s="2">
        <v>-110.03073000000001</v>
      </c>
      <c r="J1540" s="35">
        <v>17651</v>
      </c>
      <c r="K1540" s="34">
        <v>365</v>
      </c>
      <c r="L1540" s="34">
        <v>730</v>
      </c>
      <c r="M1540" s="34">
        <v>1095</v>
      </c>
      <c r="N1540" s="34">
        <v>1460</v>
      </c>
      <c r="O1540" s="34">
        <v>1825</v>
      </c>
      <c r="P1540" s="34">
        <v>2190</v>
      </c>
      <c r="Q1540" s="48">
        <v>2.3290384453705478E-4</v>
      </c>
      <c r="R1540" s="14">
        <v>16212.499774639031</v>
      </c>
      <c r="S1540" s="14">
        <v>14891.232731441316</v>
      </c>
      <c r="T1540" s="14">
        <v>13677.644739821522</v>
      </c>
      <c r="U1540" s="14">
        <v>12562.960300376702</v>
      </c>
      <c r="V1540" s="14">
        <v>11539.119088927333</v>
      </c>
      <c r="W1540" s="12">
        <v>10598.717672016734</v>
      </c>
      <c r="X1540" s="88">
        <f t="shared" ref="X1540:X1603" si="171">E1540*0.001474544</f>
        <v>26.027176143999998</v>
      </c>
      <c r="Y1540" s="88">
        <f t="shared" si="169"/>
        <v>23.906044267695336</v>
      </c>
      <c r="Z1540" s="88">
        <f t="shared" si="170"/>
        <v>21.957777876750402</v>
      </c>
      <c r="AA1540" s="88">
        <f t="shared" si="165"/>
        <v>20.168288985235385</v>
      </c>
      <c r="AB1540" s="88">
        <f t="shared" si="166"/>
        <v>18.524637733158663</v>
      </c>
      <c r="AC1540" s="88">
        <f t="shared" si="167"/>
        <v>17.014938817863264</v>
      </c>
      <c r="AD1540" s="88">
        <f t="shared" si="168"/>
        <v>15.628275550966242</v>
      </c>
    </row>
    <row r="1541" spans="1:30" x14ac:dyDescent="0.25">
      <c r="A1541" s="30" t="s">
        <v>625</v>
      </c>
      <c r="B1541" s="47">
        <v>39396</v>
      </c>
      <c r="C1541" s="35">
        <v>4301333730</v>
      </c>
      <c r="D1541" s="34">
        <v>366</v>
      </c>
      <c r="E1541" s="32">
        <v>17760</v>
      </c>
      <c r="F1541" s="34" t="s">
        <v>18</v>
      </c>
      <c r="G1541" s="34" t="s">
        <v>32</v>
      </c>
      <c r="H1541" s="34">
        <v>40.201340000000002</v>
      </c>
      <c r="I1541" s="2">
        <v>-110.51697</v>
      </c>
      <c r="J1541" s="35">
        <v>17760</v>
      </c>
      <c r="K1541" s="34">
        <v>365</v>
      </c>
      <c r="L1541" s="34">
        <v>730</v>
      </c>
      <c r="M1541" s="34">
        <v>1095</v>
      </c>
      <c r="N1541" s="34">
        <v>1460</v>
      </c>
      <c r="O1541" s="34">
        <v>1825</v>
      </c>
      <c r="P1541" s="34">
        <v>2190</v>
      </c>
      <c r="Q1541" s="48">
        <v>2.3290384453705478E-4</v>
      </c>
      <c r="R1541" s="14">
        <v>16312.616622151107</v>
      </c>
      <c r="S1541" s="14">
        <v>14983.190375072107</v>
      </c>
      <c r="T1541" s="14">
        <v>13762.108128674308</v>
      </c>
      <c r="U1541" s="14">
        <v>12640.540192322827</v>
      </c>
      <c r="V1541" s="14">
        <v>11610.376467018834</v>
      </c>
      <c r="W1541" s="12">
        <v>10664.167800975423</v>
      </c>
      <c r="X1541" s="88">
        <f t="shared" si="171"/>
        <v>26.187901439999997</v>
      </c>
      <c r="Y1541" s="88">
        <f t="shared" si="169"/>
        <v>24.053670964493179</v>
      </c>
      <c r="Z1541" s="88">
        <f t="shared" si="170"/>
        <v>22.093373468420324</v>
      </c>
      <c r="AA1541" s="88">
        <f t="shared" ref="AA1541:AA1604" si="172">T1541*0.001474544</f>
        <v>20.29283396848793</v>
      </c>
      <c r="AB1541" s="88">
        <f t="shared" ref="AB1541:AB1604" si="173">U1541*0.001474544</f>
        <v>18.639032697348469</v>
      </c>
      <c r="AC1541" s="88">
        <f t="shared" ref="AC1541:AC1604" si="174">V1541*0.001474544</f>
        <v>17.120010957183819</v>
      </c>
      <c r="AD1541" s="88">
        <f t="shared" ref="AD1541:AD1604" si="175">W1541*0.001474544</f>
        <v>15.724784645921504</v>
      </c>
    </row>
    <row r="1542" spans="1:30" x14ac:dyDescent="0.25">
      <c r="A1542" s="30" t="s">
        <v>1214</v>
      </c>
      <c r="B1542" s="47">
        <v>40605</v>
      </c>
      <c r="C1542" s="35">
        <v>4301350155</v>
      </c>
      <c r="D1542" s="34">
        <v>364</v>
      </c>
      <c r="E1542" s="32">
        <v>17831</v>
      </c>
      <c r="F1542" s="34" t="s">
        <v>18</v>
      </c>
      <c r="G1542" s="34" t="s">
        <v>32</v>
      </c>
      <c r="H1542" s="34">
        <v>40.376379999999898</v>
      </c>
      <c r="I1542" s="2">
        <v>-110.02265</v>
      </c>
      <c r="J1542" s="35">
        <v>17831</v>
      </c>
      <c r="K1542" s="34">
        <v>365</v>
      </c>
      <c r="L1542" s="34">
        <v>730</v>
      </c>
      <c r="M1542" s="34">
        <v>1095</v>
      </c>
      <c r="N1542" s="34">
        <v>1460</v>
      </c>
      <c r="O1542" s="34">
        <v>1825</v>
      </c>
      <c r="P1542" s="34">
        <v>2190</v>
      </c>
      <c r="Q1542" s="48">
        <v>2.3290384453705478E-4</v>
      </c>
      <c r="R1542" s="14">
        <v>16377.830348512185</v>
      </c>
      <c r="S1542" s="14">
        <v>15043.089390648127</v>
      </c>
      <c r="T1542" s="14">
        <v>13817.125565449978</v>
      </c>
      <c r="U1542" s="14">
        <v>12691.073883407002</v>
      </c>
      <c r="V1542" s="14">
        <v>11656.791823390362</v>
      </c>
      <c r="W1542" s="12">
        <v>10706.800453783377</v>
      </c>
      <c r="X1542" s="88">
        <f t="shared" si="171"/>
        <v>26.292594063999999</v>
      </c>
      <c r="Y1542" s="88">
        <f t="shared" si="169"/>
        <v>24.149831473416551</v>
      </c>
      <c r="Z1542" s="88">
        <f t="shared" si="170"/>
        <v>22.18169720244385</v>
      </c>
      <c r="AA1542" s="88">
        <f t="shared" si="172"/>
        <v>20.373959599780871</v>
      </c>
      <c r="AB1542" s="88">
        <f t="shared" si="173"/>
        <v>18.713546848334492</v>
      </c>
      <c r="AC1542" s="88">
        <f t="shared" si="174"/>
        <v>17.188452442429316</v>
      </c>
      <c r="AD1542" s="88">
        <f t="shared" si="175"/>
        <v>15.787648368323556</v>
      </c>
    </row>
    <row r="1543" spans="1:30" x14ac:dyDescent="0.25">
      <c r="A1543" s="30" t="s">
        <v>997</v>
      </c>
      <c r="B1543" s="47">
        <v>40373</v>
      </c>
      <c r="C1543" s="35">
        <v>4301334139</v>
      </c>
      <c r="D1543" s="34">
        <v>366</v>
      </c>
      <c r="E1543" s="32">
        <v>17857</v>
      </c>
      <c r="F1543" s="34" t="s">
        <v>18</v>
      </c>
      <c r="G1543" s="34" t="s">
        <v>32</v>
      </c>
      <c r="H1543" s="34">
        <v>40.196179999999899</v>
      </c>
      <c r="I1543" s="2">
        <v>-110.53577</v>
      </c>
      <c r="J1543" s="35">
        <v>17857</v>
      </c>
      <c r="K1543" s="34">
        <v>365</v>
      </c>
      <c r="L1543" s="34">
        <v>730</v>
      </c>
      <c r="M1543" s="34">
        <v>1095</v>
      </c>
      <c r="N1543" s="34">
        <v>1460</v>
      </c>
      <c r="O1543" s="34">
        <v>1825</v>
      </c>
      <c r="P1543" s="34">
        <v>2190</v>
      </c>
      <c r="Q1543" s="48">
        <v>2.3290384453705478E-4</v>
      </c>
      <c r="R1543" s="14">
        <v>16401.711431404972</v>
      </c>
      <c r="S1543" s="14">
        <v>15065.024241422445</v>
      </c>
      <c r="T1543" s="14">
        <v>13837.272795818533</v>
      </c>
      <c r="U1543" s="14">
        <v>12709.5791787336</v>
      </c>
      <c r="V1543" s="14">
        <v>11673.788996146133</v>
      </c>
      <c r="W1543" s="12">
        <v>10722.412411149669</v>
      </c>
      <c r="X1543" s="88">
        <f t="shared" si="171"/>
        <v>26.330932208</v>
      </c>
      <c r="Y1543" s="88">
        <f t="shared" si="169"/>
        <v>24.185045180909611</v>
      </c>
      <c r="Z1543" s="88">
        <f t="shared" si="170"/>
        <v>22.214041105044018</v>
      </c>
      <c r="AA1543" s="88">
        <f t="shared" si="172"/>
        <v>20.403667577437442</v>
      </c>
      <c r="AB1543" s="88">
        <f t="shared" si="173"/>
        <v>18.740833720526556</v>
      </c>
      <c r="AC1543" s="88">
        <f t="shared" si="174"/>
        <v>17.213515521533303</v>
      </c>
      <c r="AD1543" s="88">
        <f t="shared" si="175"/>
        <v>15.810668886386278</v>
      </c>
    </row>
    <row r="1544" spans="1:30" x14ac:dyDescent="0.25">
      <c r="A1544" s="30" t="s">
        <v>1545</v>
      </c>
      <c r="B1544" s="47">
        <v>41067</v>
      </c>
      <c r="C1544" s="35">
        <v>4301350917</v>
      </c>
      <c r="D1544" s="34">
        <v>213</v>
      </c>
      <c r="E1544" s="32">
        <v>18053</v>
      </c>
      <c r="F1544" s="34" t="s">
        <v>18</v>
      </c>
      <c r="G1544" s="34" t="s">
        <v>32</v>
      </c>
      <c r="H1544" s="34">
        <v>40.194519999999898</v>
      </c>
      <c r="I1544" s="2">
        <v>-110.55645</v>
      </c>
      <c r="J1544" s="35">
        <v>18053</v>
      </c>
      <c r="K1544" s="34">
        <v>365</v>
      </c>
      <c r="L1544" s="34">
        <v>730</v>
      </c>
      <c r="M1544" s="34">
        <v>1095</v>
      </c>
      <c r="N1544" s="34">
        <v>1460</v>
      </c>
      <c r="O1544" s="34">
        <v>1825</v>
      </c>
      <c r="P1544" s="34">
        <v>2190</v>
      </c>
      <c r="Q1544" s="48">
        <v>2.3290384453705478E-4</v>
      </c>
      <c r="R1544" s="14">
        <v>16581.738056289072</v>
      </c>
      <c r="S1544" s="14">
        <v>15230.379270336529</v>
      </c>
      <c r="T1544" s="14">
        <v>13989.151917058407</v>
      </c>
      <c r="U1544" s="14">
        <v>12849.080635811037</v>
      </c>
      <c r="V1544" s="14">
        <v>11801.921529228097</v>
      </c>
      <c r="W1544" s="12">
        <v>10840.102551295569</v>
      </c>
      <c r="X1544" s="88">
        <f t="shared" si="171"/>
        <v>26.619942832</v>
      </c>
      <c r="Y1544" s="88">
        <f t="shared" si="169"/>
        <v>24.450502360472711</v>
      </c>
      <c r="Z1544" s="88">
        <f t="shared" si="170"/>
        <v>22.457864370799104</v>
      </c>
      <c r="AA1544" s="88">
        <f t="shared" si="172"/>
        <v>20.627620024386971</v>
      </c>
      <c r="AB1544" s="88">
        <f t="shared" si="173"/>
        <v>18.946534757051349</v>
      </c>
      <c r="AC1544" s="88">
        <f t="shared" si="174"/>
        <v>17.402452579394115</v>
      </c>
      <c r="AD1544" s="88">
        <f t="shared" si="175"/>
        <v>15.984208176397573</v>
      </c>
    </row>
    <row r="1545" spans="1:30" x14ac:dyDescent="0.25">
      <c r="A1545" s="30" t="s">
        <v>1555</v>
      </c>
      <c r="B1545" s="47">
        <v>41082</v>
      </c>
      <c r="C1545" s="35">
        <v>4304751917</v>
      </c>
      <c r="D1545" s="34">
        <v>206</v>
      </c>
      <c r="E1545" s="32">
        <v>18084</v>
      </c>
      <c r="F1545" s="34" t="s">
        <v>18</v>
      </c>
      <c r="G1545" s="34" t="s">
        <v>19</v>
      </c>
      <c r="H1545" s="34">
        <v>40.198500000000003</v>
      </c>
      <c r="I1545" s="2">
        <v>-109.852549999999</v>
      </c>
      <c r="J1545" s="35">
        <v>18084</v>
      </c>
      <c r="K1545" s="34">
        <v>365</v>
      </c>
      <c r="L1545" s="34">
        <v>730</v>
      </c>
      <c r="M1545" s="34">
        <v>1095</v>
      </c>
      <c r="N1545" s="34">
        <v>1460</v>
      </c>
      <c r="O1545" s="34">
        <v>1825</v>
      </c>
      <c r="P1545" s="34">
        <v>2190</v>
      </c>
      <c r="Q1545" s="48">
        <v>2.3290384453705478E-4</v>
      </c>
      <c r="R1545" s="14">
        <v>16610.211655122785</v>
      </c>
      <c r="S1545" s="14">
        <v>15256.532361644367</v>
      </c>
      <c r="T1545" s="14">
        <v>14013.17361480553</v>
      </c>
      <c r="U1545" s="14">
        <v>12871.144641777366</v>
      </c>
      <c r="V1545" s="14">
        <v>11822.187389052286</v>
      </c>
      <c r="W1545" s="12">
        <v>10858.716808155379</v>
      </c>
      <c r="X1545" s="88">
        <f t="shared" si="171"/>
        <v>26.665653696</v>
      </c>
      <c r="Y1545" s="88">
        <f t="shared" ref="Y1545:Y1608" si="176">R1545*0.001474544</f>
        <v>24.49248793479137</v>
      </c>
      <c r="Z1545" s="88">
        <f t="shared" ref="Z1545:Z1608" si="177">S1545*0.001474544</f>
        <v>22.49642825466853</v>
      </c>
      <c r="AA1545" s="88">
        <f t="shared" si="172"/>
        <v>20.663041074669803</v>
      </c>
      <c r="AB1545" s="88">
        <f t="shared" si="173"/>
        <v>18.979069104664962</v>
      </c>
      <c r="AC1545" s="88">
        <f t="shared" si="174"/>
        <v>17.432335481402713</v>
      </c>
      <c r="AD1545" s="88">
        <f t="shared" si="175"/>
        <v>16.011655717164665</v>
      </c>
    </row>
    <row r="1546" spans="1:30" x14ac:dyDescent="0.25">
      <c r="A1546" s="30" t="s">
        <v>1535</v>
      </c>
      <c r="B1546" s="47">
        <v>41048</v>
      </c>
      <c r="C1546" s="35">
        <v>4304752004</v>
      </c>
      <c r="D1546" s="34">
        <v>243</v>
      </c>
      <c r="E1546" s="32">
        <v>18191</v>
      </c>
      <c r="F1546" s="34" t="s">
        <v>18</v>
      </c>
      <c r="G1546" s="34" t="s">
        <v>19</v>
      </c>
      <c r="H1546" s="34">
        <v>40.1333699999999</v>
      </c>
      <c r="I1546" s="2">
        <v>-109.819109999999</v>
      </c>
      <c r="J1546" s="35">
        <v>18191</v>
      </c>
      <c r="K1546" s="34">
        <v>365</v>
      </c>
      <c r="L1546" s="34">
        <v>730</v>
      </c>
      <c r="M1546" s="34">
        <v>1095</v>
      </c>
      <c r="N1546" s="34">
        <v>1460</v>
      </c>
      <c r="O1546" s="34">
        <v>1825</v>
      </c>
      <c r="P1546" s="34">
        <v>2190</v>
      </c>
      <c r="Q1546" s="48">
        <v>2.3290384453705478E-4</v>
      </c>
      <c r="R1546" s="14">
        <v>16708.491496258492</v>
      </c>
      <c r="S1546" s="14">
        <v>15346.802709061751</v>
      </c>
      <c r="T1546" s="14">
        <v>14096.08721670689</v>
      </c>
      <c r="U1546" s="14">
        <v>12947.301049467598</v>
      </c>
      <c r="V1546" s="14">
        <v>11892.13729231642</v>
      </c>
      <c r="W1546" s="12">
        <v>10922.966017316661</v>
      </c>
      <c r="X1546" s="88">
        <f t="shared" si="171"/>
        <v>26.823429903999997</v>
      </c>
      <c r="Y1546" s="88">
        <f t="shared" si="176"/>
        <v>24.637405884858982</v>
      </c>
      <c r="Z1546" s="88">
        <f t="shared" si="177"/>
        <v>22.629535853830749</v>
      </c>
      <c r="AA1546" s="88">
        <f t="shared" si="172"/>
        <v>20.785300828871843</v>
      </c>
      <c r="AB1546" s="88">
        <f t="shared" si="173"/>
        <v>19.091365078686149</v>
      </c>
      <c r="AC1546" s="88">
        <f t="shared" si="174"/>
        <v>17.535479691561424</v>
      </c>
      <c r="AD1546" s="88">
        <f t="shared" si="175"/>
        <v>16.106394003038179</v>
      </c>
    </row>
    <row r="1547" spans="1:30" x14ac:dyDescent="0.25">
      <c r="A1547" s="30" t="s">
        <v>1500</v>
      </c>
      <c r="B1547" s="47">
        <v>40997</v>
      </c>
      <c r="C1547" s="35">
        <v>4304751730</v>
      </c>
      <c r="D1547" s="34">
        <v>303</v>
      </c>
      <c r="E1547" s="32">
        <v>18209</v>
      </c>
      <c r="F1547" s="34" t="s">
        <v>18</v>
      </c>
      <c r="G1547" s="34" t="s">
        <v>19</v>
      </c>
      <c r="H1547" s="34">
        <v>40.1554</v>
      </c>
      <c r="I1547" s="2">
        <v>-109.79564000000001</v>
      </c>
      <c r="J1547" s="35">
        <v>18209</v>
      </c>
      <c r="K1547" s="34">
        <v>365</v>
      </c>
      <c r="L1547" s="34">
        <v>730</v>
      </c>
      <c r="M1547" s="34">
        <v>1095</v>
      </c>
      <c r="N1547" s="34">
        <v>1460</v>
      </c>
      <c r="O1547" s="34">
        <v>1825</v>
      </c>
      <c r="P1547" s="34">
        <v>2190</v>
      </c>
      <c r="Q1547" s="48">
        <v>2.3290384453705478E-4</v>
      </c>
      <c r="R1547" s="14">
        <v>16725.024553645806</v>
      </c>
      <c r="S1547" s="14">
        <v>15361.988374982431</v>
      </c>
      <c r="T1547" s="14">
        <v>14110.035299269735</v>
      </c>
      <c r="U1547" s="14">
        <v>12960.112407770628</v>
      </c>
      <c r="V1547" s="14">
        <v>11903.904565762723</v>
      </c>
      <c r="W1547" s="12">
        <v>10933.774295493326</v>
      </c>
      <c r="X1547" s="88">
        <f t="shared" si="171"/>
        <v>26.849971695999997</v>
      </c>
      <c r="Y1547" s="88">
        <f t="shared" si="176"/>
        <v>24.661784605431102</v>
      </c>
      <c r="Z1547" s="88">
        <f t="shared" si="177"/>
        <v>22.651927786400094</v>
      </c>
      <c r="AA1547" s="88">
        <f t="shared" si="172"/>
        <v>20.805867890326393</v>
      </c>
      <c r="AB1547" s="88">
        <f t="shared" si="173"/>
        <v>19.110255990203733</v>
      </c>
      <c r="AC1547" s="88">
        <f t="shared" si="174"/>
        <v>17.552831054018029</v>
      </c>
      <c r="AD1547" s="88">
        <f t="shared" si="175"/>
        <v>16.12233128477391</v>
      </c>
    </row>
    <row r="1548" spans="1:30" x14ac:dyDescent="0.25">
      <c r="A1548" s="30" t="s">
        <v>1531</v>
      </c>
      <c r="B1548" s="47">
        <v>41042</v>
      </c>
      <c r="C1548" s="35">
        <v>4301351113</v>
      </c>
      <c r="D1548" s="34">
        <v>230</v>
      </c>
      <c r="E1548" s="32">
        <v>18332</v>
      </c>
      <c r="F1548" s="34" t="s">
        <v>18</v>
      </c>
      <c r="G1548" s="34" t="s">
        <v>32</v>
      </c>
      <c r="H1548" s="34">
        <v>40.154969999999899</v>
      </c>
      <c r="I1548" s="2">
        <v>-110.29768</v>
      </c>
      <c r="J1548" s="35">
        <v>18332</v>
      </c>
      <c r="K1548" s="34">
        <v>365</v>
      </c>
      <c r="L1548" s="34">
        <v>730</v>
      </c>
      <c r="M1548" s="34">
        <v>1095</v>
      </c>
      <c r="N1548" s="34">
        <v>1460</v>
      </c>
      <c r="O1548" s="34">
        <v>1825</v>
      </c>
      <c r="P1548" s="34">
        <v>2190</v>
      </c>
      <c r="Q1548" s="48">
        <v>2.3290384453705478E-4</v>
      </c>
      <c r="R1548" s="14">
        <v>16838.000445792459</v>
      </c>
      <c r="S1548" s="14">
        <v>15465.757092107087</v>
      </c>
      <c r="T1548" s="14">
        <v>14205.347196782513</v>
      </c>
      <c r="U1548" s="14">
        <v>13047.656689508</v>
      </c>
      <c r="V1548" s="14">
        <v>11984.314267645792</v>
      </c>
      <c r="W1548" s="12">
        <v>11007.630863033864</v>
      </c>
      <c r="X1548" s="88">
        <f t="shared" si="171"/>
        <v>27.031340607999997</v>
      </c>
      <c r="Y1548" s="88">
        <f t="shared" si="176"/>
        <v>24.828372529340594</v>
      </c>
      <c r="Z1548" s="88">
        <f t="shared" si="177"/>
        <v>22.804939325623952</v>
      </c>
      <c r="AA1548" s="88">
        <f t="shared" si="172"/>
        <v>20.946409476932473</v>
      </c>
      <c r="AB1548" s="88">
        <f t="shared" si="173"/>
        <v>19.239343885573884</v>
      </c>
      <c r="AC1548" s="88">
        <f t="shared" si="174"/>
        <v>17.671398697471496</v>
      </c>
      <c r="AD1548" s="88">
        <f t="shared" si="175"/>
        <v>16.231236043301404</v>
      </c>
    </row>
    <row r="1549" spans="1:30" x14ac:dyDescent="0.25">
      <c r="A1549" s="30" t="s">
        <v>1554</v>
      </c>
      <c r="B1549" s="47">
        <v>41082</v>
      </c>
      <c r="C1549" s="35">
        <v>4301351387</v>
      </c>
      <c r="D1549" s="34">
        <v>191</v>
      </c>
      <c r="E1549" s="32">
        <v>18369</v>
      </c>
      <c r="F1549" s="34" t="s">
        <v>18</v>
      </c>
      <c r="G1549" s="34" t="s">
        <v>32</v>
      </c>
      <c r="H1549" s="34">
        <v>40.192700000000002</v>
      </c>
      <c r="I1549" s="2">
        <v>-110.15093</v>
      </c>
      <c r="J1549" s="35">
        <v>18369</v>
      </c>
      <c r="K1549" s="34">
        <v>365</v>
      </c>
      <c r="L1549" s="34">
        <v>730</v>
      </c>
      <c r="M1549" s="34">
        <v>1095</v>
      </c>
      <c r="N1549" s="34">
        <v>1460</v>
      </c>
      <c r="O1549" s="34">
        <v>1825</v>
      </c>
      <c r="P1549" s="34">
        <v>2190</v>
      </c>
      <c r="Q1549" s="48">
        <v>2.3290384453705478E-4</v>
      </c>
      <c r="R1549" s="14">
        <v>16871.985063755274</v>
      </c>
      <c r="S1549" s="14">
        <v>15496.972072055154</v>
      </c>
      <c r="T1549" s="14">
        <v>14234.018255383919</v>
      </c>
      <c r="U1549" s="14">
        <v>13073.991148242005</v>
      </c>
      <c r="V1549" s="14">
        <v>12008.502551952082</v>
      </c>
      <c r="W1549" s="12">
        <v>11029.847879285897</v>
      </c>
      <c r="X1549" s="88">
        <f t="shared" si="171"/>
        <v>27.085898735999997</v>
      </c>
      <c r="Y1549" s="88">
        <f t="shared" si="176"/>
        <v>24.878484343849955</v>
      </c>
      <c r="Z1549" s="88">
        <f t="shared" si="177"/>
        <v>22.850967187016494</v>
      </c>
      <c r="AA1549" s="88">
        <f t="shared" si="172"/>
        <v>20.988686214366822</v>
      </c>
      <c r="AB1549" s="88">
        <f t="shared" si="173"/>
        <v>19.278175203693358</v>
      </c>
      <c r="AC1549" s="88">
        <f t="shared" si="174"/>
        <v>17.707065386965631</v>
      </c>
      <c r="AD1549" s="88">
        <f t="shared" si="175"/>
        <v>16.263996011313743</v>
      </c>
    </row>
    <row r="1550" spans="1:30" x14ac:dyDescent="0.25">
      <c r="A1550" s="30" t="s">
        <v>1438</v>
      </c>
      <c r="B1550" s="47">
        <v>40920</v>
      </c>
      <c r="C1550" s="35">
        <v>4301350738</v>
      </c>
      <c r="D1550" s="34">
        <v>357</v>
      </c>
      <c r="E1550" s="32">
        <v>18390</v>
      </c>
      <c r="F1550" s="34" t="s">
        <v>18</v>
      </c>
      <c r="G1550" s="34" t="s">
        <v>32</v>
      </c>
      <c r="H1550" s="34">
        <v>40.054960000000001</v>
      </c>
      <c r="I1550" s="2">
        <v>-110.15523</v>
      </c>
      <c r="J1550" s="35">
        <v>18390</v>
      </c>
      <c r="K1550" s="34">
        <v>365</v>
      </c>
      <c r="L1550" s="34">
        <v>730</v>
      </c>
      <c r="M1550" s="34">
        <v>1095</v>
      </c>
      <c r="N1550" s="34">
        <v>1460</v>
      </c>
      <c r="O1550" s="34">
        <v>1825</v>
      </c>
      <c r="P1550" s="34">
        <v>2190</v>
      </c>
      <c r="Q1550" s="48">
        <v>2.3290384453705478E-4</v>
      </c>
      <c r="R1550" s="14">
        <v>16891.273630707143</v>
      </c>
      <c r="S1550" s="14">
        <v>15514.688682295948</v>
      </c>
      <c r="T1550" s="14">
        <v>14250.291018373904</v>
      </c>
      <c r="U1550" s="14">
        <v>13088.937732928873</v>
      </c>
      <c r="V1550" s="14">
        <v>12022.231037639434</v>
      </c>
      <c r="W1550" s="12">
        <v>11042.457537158672</v>
      </c>
      <c r="X1550" s="88">
        <f t="shared" si="171"/>
        <v>27.116864159999999</v>
      </c>
      <c r="Y1550" s="88">
        <f t="shared" si="176"/>
        <v>24.906926184517431</v>
      </c>
      <c r="Z1550" s="88">
        <f t="shared" si="177"/>
        <v>22.877091108347393</v>
      </c>
      <c r="AA1550" s="88">
        <f t="shared" si="172"/>
        <v>21.012681119397129</v>
      </c>
      <c r="AB1550" s="88">
        <f t="shared" si="173"/>
        <v>19.300214600463871</v>
      </c>
      <c r="AC1550" s="88">
        <f t="shared" si="174"/>
        <v>17.727308643165003</v>
      </c>
      <c r="AD1550" s="88">
        <f t="shared" si="175"/>
        <v>16.282589506672096</v>
      </c>
    </row>
    <row r="1551" spans="1:30" x14ac:dyDescent="0.25">
      <c r="A1551" s="30" t="s">
        <v>853</v>
      </c>
      <c r="B1551" s="47">
        <v>40137</v>
      </c>
      <c r="C1551" s="35">
        <v>4301334106</v>
      </c>
      <c r="D1551" s="34">
        <v>366</v>
      </c>
      <c r="E1551" s="32">
        <v>18493</v>
      </c>
      <c r="F1551" s="34" t="s">
        <v>18</v>
      </c>
      <c r="G1551" s="34" t="s">
        <v>32</v>
      </c>
      <c r="H1551" s="34">
        <v>40.209609999999898</v>
      </c>
      <c r="I1551" s="2">
        <v>-110.555539999999</v>
      </c>
      <c r="J1551" s="35">
        <v>18493</v>
      </c>
      <c r="K1551" s="34">
        <v>365</v>
      </c>
      <c r="L1551" s="34">
        <v>730</v>
      </c>
      <c r="M1551" s="34">
        <v>1095</v>
      </c>
      <c r="N1551" s="34">
        <v>1460</v>
      </c>
      <c r="O1551" s="34">
        <v>1825</v>
      </c>
      <c r="P1551" s="34">
        <v>2190</v>
      </c>
      <c r="Q1551" s="48">
        <v>2.3290384453705478E-4</v>
      </c>
      <c r="R1551" s="14">
        <v>16985.879459090113</v>
      </c>
      <c r="S1551" s="14">
        <v>15601.584437286512</v>
      </c>
      <c r="T1551" s="14">
        <v>14330.10504637241</v>
      </c>
      <c r="U1551" s="14">
        <v>13162.247172107322</v>
      </c>
      <c r="V1551" s="14">
        <v>12089.565991248835</v>
      </c>
      <c r="W1551" s="12">
        <v>11104.30490672514</v>
      </c>
      <c r="X1551" s="88">
        <f t="shared" si="171"/>
        <v>27.268742191999998</v>
      </c>
      <c r="Y1551" s="88">
        <f t="shared" si="176"/>
        <v>25.046426641124569</v>
      </c>
      <c r="Z1551" s="88">
        <f t="shared" si="177"/>
        <v>23.005222722494203</v>
      </c>
      <c r="AA1551" s="88">
        <f t="shared" si="172"/>
        <v>21.130370415498156</v>
      </c>
      <c r="AB1551" s="88">
        <f t="shared" si="173"/>
        <v>19.408312594147819</v>
      </c>
      <c r="AC1551" s="88">
        <f t="shared" si="174"/>
        <v>17.82659699500002</v>
      </c>
      <c r="AD1551" s="88">
        <f t="shared" si="175"/>
        <v>16.373786174382115</v>
      </c>
    </row>
    <row r="1552" spans="1:30" x14ac:dyDescent="0.25">
      <c r="A1552" s="30" t="s">
        <v>1445</v>
      </c>
      <c r="B1552" s="47">
        <v>40926</v>
      </c>
      <c r="C1552" s="35">
        <v>4304751755</v>
      </c>
      <c r="D1552" s="34">
        <v>328</v>
      </c>
      <c r="E1552" s="32">
        <v>18644</v>
      </c>
      <c r="F1552" s="34" t="s">
        <v>18</v>
      </c>
      <c r="G1552" s="34" t="s">
        <v>19</v>
      </c>
      <c r="H1552" s="34">
        <v>40.191319999999898</v>
      </c>
      <c r="I1552" s="2">
        <v>-109.84298</v>
      </c>
      <c r="J1552" s="35">
        <v>18644</v>
      </c>
      <c r="K1552" s="34">
        <v>365</v>
      </c>
      <c r="L1552" s="34">
        <v>730</v>
      </c>
      <c r="M1552" s="34">
        <v>1095</v>
      </c>
      <c r="N1552" s="34">
        <v>1460</v>
      </c>
      <c r="O1552" s="34">
        <v>1825</v>
      </c>
      <c r="P1552" s="34">
        <v>2190</v>
      </c>
      <c r="Q1552" s="48">
        <v>2.3290384453705478E-4</v>
      </c>
      <c r="R1552" s="14">
        <v>17124.573440505927</v>
      </c>
      <c r="S1552" s="14">
        <v>15728.975301398894</v>
      </c>
      <c r="T1552" s="14">
        <v>14447.11396120517</v>
      </c>
      <c r="U1552" s="14">
        <v>13269.720233427184</v>
      </c>
      <c r="V1552" s="14">
        <v>12188.280340715042</v>
      </c>
      <c r="W1552" s="12">
        <v>11194.974351429379</v>
      </c>
      <c r="X1552" s="88">
        <f t="shared" si="171"/>
        <v>27.491398336</v>
      </c>
      <c r="Y1552" s="88">
        <f t="shared" si="176"/>
        <v>25.250937019257371</v>
      </c>
      <c r="Z1552" s="88">
        <f t="shared" si="177"/>
        <v>23.193066156825928</v>
      </c>
      <c r="AA1552" s="88">
        <f t="shared" si="172"/>
        <v>21.302905208811314</v>
      </c>
      <c r="AB1552" s="88">
        <f t="shared" si="173"/>
        <v>19.566786351878655</v>
      </c>
      <c r="AC1552" s="88">
        <f t="shared" si="174"/>
        <v>17.972155646719319</v>
      </c>
      <c r="AD1552" s="88">
        <f t="shared" si="175"/>
        <v>16.507482260054083</v>
      </c>
    </row>
    <row r="1553" spans="1:30" x14ac:dyDescent="0.25">
      <c r="A1553" s="30" t="s">
        <v>1665</v>
      </c>
      <c r="B1553" s="47">
        <v>41223</v>
      </c>
      <c r="C1553" s="35">
        <v>4301351372</v>
      </c>
      <c r="D1553" s="34">
        <v>54</v>
      </c>
      <c r="E1553" s="32">
        <v>18648</v>
      </c>
      <c r="F1553" s="34" t="s">
        <v>18</v>
      </c>
      <c r="G1553" s="34" t="s">
        <v>32</v>
      </c>
      <c r="H1553" s="34">
        <v>40.21387</v>
      </c>
      <c r="I1553" s="2">
        <v>-110.24909</v>
      </c>
      <c r="J1553" s="35">
        <v>18648</v>
      </c>
      <c r="K1553" s="34">
        <v>365</v>
      </c>
      <c r="L1553" s="34">
        <v>730</v>
      </c>
      <c r="M1553" s="34">
        <v>1095</v>
      </c>
      <c r="N1553" s="34">
        <v>1460</v>
      </c>
      <c r="O1553" s="34">
        <v>1825</v>
      </c>
      <c r="P1553" s="34">
        <v>2190</v>
      </c>
      <c r="Q1553" s="48">
        <v>2.3290384453705478E-4</v>
      </c>
      <c r="R1553" s="14">
        <v>17128.247453258664</v>
      </c>
      <c r="S1553" s="14">
        <v>15732.349893825713</v>
      </c>
      <c r="T1553" s="14">
        <v>14450.213535108025</v>
      </c>
      <c r="U1553" s="14">
        <v>13272.567201938969</v>
      </c>
      <c r="V1553" s="14">
        <v>12190.895290369775</v>
      </c>
      <c r="W1553" s="12">
        <v>11197.376191024194</v>
      </c>
      <c r="X1553" s="88">
        <f t="shared" si="171"/>
        <v>27.497296511999998</v>
      </c>
      <c r="Y1553" s="88">
        <f t="shared" si="176"/>
        <v>25.256354512717841</v>
      </c>
      <c r="Z1553" s="88">
        <f t="shared" si="177"/>
        <v>23.198042141841341</v>
      </c>
      <c r="AA1553" s="88">
        <f t="shared" si="172"/>
        <v>21.307475666912328</v>
      </c>
      <c r="AB1553" s="88">
        <f t="shared" si="173"/>
        <v>19.570984332215897</v>
      </c>
      <c r="AC1553" s="88">
        <f t="shared" si="174"/>
        <v>17.976011505043008</v>
      </c>
      <c r="AD1553" s="88">
        <f t="shared" si="175"/>
        <v>16.511023878217578</v>
      </c>
    </row>
    <row r="1554" spans="1:30" x14ac:dyDescent="0.25">
      <c r="A1554" s="30" t="s">
        <v>215</v>
      </c>
      <c r="B1554" s="47">
        <v>32744</v>
      </c>
      <c r="C1554" s="35">
        <v>4301331231</v>
      </c>
      <c r="D1554" s="34">
        <v>307</v>
      </c>
      <c r="E1554" s="32">
        <v>18649</v>
      </c>
      <c r="F1554" s="34" t="s">
        <v>18</v>
      </c>
      <c r="G1554" s="34" t="s">
        <v>32</v>
      </c>
      <c r="H1554" s="34">
        <v>40.404690000000002</v>
      </c>
      <c r="I1554" s="2">
        <v>-110.12669</v>
      </c>
      <c r="J1554" s="35">
        <v>18649</v>
      </c>
      <c r="K1554" s="34">
        <v>365</v>
      </c>
      <c r="L1554" s="34">
        <v>730</v>
      </c>
      <c r="M1554" s="34">
        <v>1095</v>
      </c>
      <c r="N1554" s="34">
        <v>1460</v>
      </c>
      <c r="O1554" s="34">
        <v>1825</v>
      </c>
      <c r="P1554" s="34">
        <v>2190</v>
      </c>
      <c r="Q1554" s="48">
        <v>2.3290384453705478E-4</v>
      </c>
      <c r="R1554" s="14">
        <v>17129.165956446846</v>
      </c>
      <c r="S1554" s="14">
        <v>15733.193541932416</v>
      </c>
      <c r="T1554" s="14">
        <v>14450.988428583738</v>
      </c>
      <c r="U1554" s="14">
        <v>13273.278944066915</v>
      </c>
      <c r="V1554" s="14">
        <v>12191.54902778346</v>
      </c>
      <c r="W1554" s="12">
        <v>11197.976650922898</v>
      </c>
      <c r="X1554" s="88">
        <f t="shared" si="171"/>
        <v>27.498771055999999</v>
      </c>
      <c r="Y1554" s="88">
        <f t="shared" si="176"/>
        <v>25.257708886082959</v>
      </c>
      <c r="Z1554" s="88">
        <f t="shared" si="177"/>
        <v>23.199286138095193</v>
      </c>
      <c r="AA1554" s="88">
        <f t="shared" si="172"/>
        <v>21.308618281437578</v>
      </c>
      <c r="AB1554" s="88">
        <f t="shared" si="173"/>
        <v>19.572033827300203</v>
      </c>
      <c r="AC1554" s="88">
        <f t="shared" si="174"/>
        <v>17.976975469623934</v>
      </c>
      <c r="AD1554" s="88">
        <f t="shared" si="175"/>
        <v>16.511909282758452</v>
      </c>
    </row>
    <row r="1555" spans="1:30" x14ac:dyDescent="0.25">
      <c r="A1555" s="30" t="s">
        <v>1034</v>
      </c>
      <c r="B1555" s="47">
        <v>40411</v>
      </c>
      <c r="C1555" s="35">
        <v>4301350192</v>
      </c>
      <c r="D1555" s="34">
        <v>366</v>
      </c>
      <c r="E1555" s="32">
        <v>18887</v>
      </c>
      <c r="F1555" s="34" t="s">
        <v>18</v>
      </c>
      <c r="G1555" s="34" t="s">
        <v>32</v>
      </c>
      <c r="H1555" s="34">
        <v>40.318280000000001</v>
      </c>
      <c r="I1555" s="2">
        <v>-110.35529</v>
      </c>
      <c r="J1555" s="35">
        <v>18887</v>
      </c>
      <c r="K1555" s="34">
        <v>365</v>
      </c>
      <c r="L1555" s="34">
        <v>730</v>
      </c>
      <c r="M1555" s="34">
        <v>1095</v>
      </c>
      <c r="N1555" s="34">
        <v>1460</v>
      </c>
      <c r="O1555" s="34">
        <v>1825</v>
      </c>
      <c r="P1555" s="34">
        <v>2190</v>
      </c>
      <c r="Q1555" s="48">
        <v>2.3290384453705478E-4</v>
      </c>
      <c r="R1555" s="14">
        <v>17347.769715234681</v>
      </c>
      <c r="S1555" s="14">
        <v>15933.981791328089</v>
      </c>
      <c r="T1555" s="14">
        <v>14635.413075803586</v>
      </c>
      <c r="U1555" s="14">
        <v>13442.673570518087</v>
      </c>
      <c r="V1555" s="14">
        <v>12347.138532240131</v>
      </c>
      <c r="W1555" s="12">
        <v>11340.886106814347</v>
      </c>
      <c r="X1555" s="88">
        <f t="shared" si="171"/>
        <v>27.849712527999998</v>
      </c>
      <c r="Y1555" s="88">
        <f t="shared" si="176"/>
        <v>25.580049746981008</v>
      </c>
      <c r="Z1555" s="88">
        <f t="shared" si="177"/>
        <v>23.495357246512086</v>
      </c>
      <c r="AA1555" s="88">
        <f t="shared" si="172"/>
        <v>21.580560538447724</v>
      </c>
      <c r="AB1555" s="88">
        <f t="shared" si="173"/>
        <v>19.821813657366022</v>
      </c>
      <c r="AC1555" s="88">
        <f t="shared" si="174"/>
        <v>18.20639903988349</v>
      </c>
      <c r="AD1555" s="88">
        <f t="shared" si="175"/>
        <v>16.722635563486453</v>
      </c>
    </row>
    <row r="1556" spans="1:30" x14ac:dyDescent="0.25">
      <c r="A1556" s="30" t="s">
        <v>666</v>
      </c>
      <c r="B1556" s="47">
        <v>39540</v>
      </c>
      <c r="C1556" s="35">
        <v>4304739591</v>
      </c>
      <c r="D1556" s="34">
        <v>366</v>
      </c>
      <c r="E1556" s="32">
        <v>18934</v>
      </c>
      <c r="F1556" s="34" t="s">
        <v>18</v>
      </c>
      <c r="G1556" s="34" t="s">
        <v>19</v>
      </c>
      <c r="H1556" s="34">
        <v>40.307009999999899</v>
      </c>
      <c r="I1556" s="2">
        <v>-109.959509999999</v>
      </c>
      <c r="J1556" s="35">
        <v>18934</v>
      </c>
      <c r="K1556" s="34">
        <v>365</v>
      </c>
      <c r="L1556" s="34">
        <v>730</v>
      </c>
      <c r="M1556" s="34">
        <v>1095</v>
      </c>
      <c r="N1556" s="34">
        <v>1460</v>
      </c>
      <c r="O1556" s="34">
        <v>1825</v>
      </c>
      <c r="P1556" s="34">
        <v>2190</v>
      </c>
      <c r="Q1556" s="48">
        <v>2.3290384453705478E-4</v>
      </c>
      <c r="R1556" s="14">
        <v>17390.939365079339</v>
      </c>
      <c r="S1556" s="14">
        <v>15973.633252343203</v>
      </c>
      <c r="T1556" s="14">
        <v>14671.833069162127</v>
      </c>
      <c r="U1556" s="14">
        <v>13476.125450531556</v>
      </c>
      <c r="V1556" s="14">
        <v>12377.864190683254</v>
      </c>
      <c r="W1556" s="12">
        <v>11369.107722053415</v>
      </c>
      <c r="X1556" s="88">
        <f t="shared" si="171"/>
        <v>27.919016096</v>
      </c>
      <c r="Y1556" s="88">
        <f t="shared" si="176"/>
        <v>25.643705295141547</v>
      </c>
      <c r="Z1556" s="88">
        <f t="shared" si="177"/>
        <v>23.553825070443153</v>
      </c>
      <c r="AA1556" s="88">
        <f t="shared" si="172"/>
        <v>21.634263421134598</v>
      </c>
      <c r="AB1556" s="88">
        <f t="shared" si="173"/>
        <v>19.871139926328603</v>
      </c>
      <c r="AC1556" s="88">
        <f t="shared" si="174"/>
        <v>18.251705375186848</v>
      </c>
      <c r="AD1556" s="88">
        <f t="shared" si="175"/>
        <v>16.764249576907531</v>
      </c>
    </row>
    <row r="1557" spans="1:30" x14ac:dyDescent="0.25">
      <c r="A1557" s="30" t="s">
        <v>977</v>
      </c>
      <c r="B1557" s="47">
        <v>40345</v>
      </c>
      <c r="C1557" s="35">
        <v>4301333980</v>
      </c>
      <c r="D1557" s="34">
        <v>366</v>
      </c>
      <c r="E1557" s="32">
        <v>19047</v>
      </c>
      <c r="F1557" s="34" t="s">
        <v>18</v>
      </c>
      <c r="G1557" s="34" t="s">
        <v>32</v>
      </c>
      <c r="H1557" s="34">
        <v>40.186680000000003</v>
      </c>
      <c r="I1557" s="2">
        <v>-110.53716</v>
      </c>
      <c r="J1557" s="35">
        <v>19047</v>
      </c>
      <c r="K1557" s="34">
        <v>365</v>
      </c>
      <c r="L1557" s="34">
        <v>730</v>
      </c>
      <c r="M1557" s="34">
        <v>1095</v>
      </c>
      <c r="N1557" s="34">
        <v>1460</v>
      </c>
      <c r="O1557" s="34">
        <v>1825</v>
      </c>
      <c r="P1557" s="34">
        <v>2190</v>
      </c>
      <c r="Q1557" s="48">
        <v>2.3290384453705478E-4</v>
      </c>
      <c r="R1557" s="14">
        <v>17494.730225344152</v>
      </c>
      <c r="S1557" s="14">
        <v>16068.965488400812</v>
      </c>
      <c r="T1557" s="14">
        <v>14759.396031917768</v>
      </c>
      <c r="U1557" s="14">
        <v>13556.552310989464</v>
      </c>
      <c r="V1557" s="14">
        <v>12451.73651842949</v>
      </c>
      <c r="W1557" s="12">
        <v>11436.959690606918</v>
      </c>
      <c r="X1557" s="88">
        <f t="shared" si="171"/>
        <v>28.085639567999998</v>
      </c>
      <c r="Y1557" s="88">
        <f t="shared" si="176"/>
        <v>25.796749485399868</v>
      </c>
      <c r="Z1557" s="88">
        <f t="shared" si="177"/>
        <v>23.694396647128485</v>
      </c>
      <c r="AA1557" s="88">
        <f t="shared" si="172"/>
        <v>21.763378862488153</v>
      </c>
      <c r="AB1557" s="88">
        <f t="shared" si="173"/>
        <v>19.989732870855647</v>
      </c>
      <c r="AC1557" s="88">
        <f t="shared" si="174"/>
        <v>18.360633372831092</v>
      </c>
      <c r="AD1557" s="88">
        <f t="shared" si="175"/>
        <v>16.864300290026286</v>
      </c>
    </row>
    <row r="1558" spans="1:30" x14ac:dyDescent="0.25">
      <c r="A1558" s="30" t="s">
        <v>1473</v>
      </c>
      <c r="B1558" s="47">
        <v>40952</v>
      </c>
      <c r="C1558" s="35">
        <v>4301350715</v>
      </c>
      <c r="D1558" s="34">
        <v>323</v>
      </c>
      <c r="E1558" s="32">
        <v>19215</v>
      </c>
      <c r="F1558" s="34" t="s">
        <v>18</v>
      </c>
      <c r="G1558" s="34" t="s">
        <v>32</v>
      </c>
      <c r="H1558" s="34">
        <v>40.303750000000001</v>
      </c>
      <c r="I1558" s="2">
        <v>-110.31555</v>
      </c>
      <c r="J1558" s="35">
        <v>19215</v>
      </c>
      <c r="K1558" s="34">
        <v>365</v>
      </c>
      <c r="L1558" s="34">
        <v>730</v>
      </c>
      <c r="M1558" s="34">
        <v>1095</v>
      </c>
      <c r="N1558" s="34">
        <v>1460</v>
      </c>
      <c r="O1558" s="34">
        <v>1825</v>
      </c>
      <c r="P1558" s="34">
        <v>2190</v>
      </c>
      <c r="Q1558" s="48">
        <v>2.3290384453705478E-4</v>
      </c>
      <c r="R1558" s="14">
        <v>17649.038760959094</v>
      </c>
      <c r="S1558" s="14">
        <v>16210.698370327169</v>
      </c>
      <c r="T1558" s="14">
        <v>14889.578135837661</v>
      </c>
      <c r="U1558" s="14">
        <v>13676.124988484411</v>
      </c>
      <c r="V1558" s="14">
        <v>12561.564403928316</v>
      </c>
      <c r="W1558" s="12">
        <v>11537.836953589118</v>
      </c>
      <c r="X1558" s="88">
        <f t="shared" si="171"/>
        <v>28.333362959999999</v>
      </c>
      <c r="Y1558" s="88">
        <f t="shared" si="176"/>
        <v>26.024284210739665</v>
      </c>
      <c r="Z1558" s="88">
        <f t="shared" si="177"/>
        <v>23.903388017775704</v>
      </c>
      <c r="AA1558" s="88">
        <f t="shared" si="172"/>
        <v>21.955338102730607</v>
      </c>
      <c r="AB1558" s="88">
        <f t="shared" si="173"/>
        <v>20.166048045019757</v>
      </c>
      <c r="AC1558" s="88">
        <f t="shared" si="174"/>
        <v>18.522579422426073</v>
      </c>
      <c r="AD1558" s="88">
        <f t="shared" si="175"/>
        <v>17.01304825289311</v>
      </c>
    </row>
    <row r="1559" spans="1:30" x14ac:dyDescent="0.25">
      <c r="A1559" s="30" t="s">
        <v>931</v>
      </c>
      <c r="B1559" s="47">
        <v>40295</v>
      </c>
      <c r="C1559" s="35">
        <v>4301350097</v>
      </c>
      <c r="D1559" s="34">
        <v>366</v>
      </c>
      <c r="E1559" s="32">
        <v>19558</v>
      </c>
      <c r="F1559" s="34" t="s">
        <v>18</v>
      </c>
      <c r="G1559" s="34" t="s">
        <v>32</v>
      </c>
      <c r="H1559" s="34">
        <v>40.304000000000002</v>
      </c>
      <c r="I1559" s="2">
        <v>-110.298559999999</v>
      </c>
      <c r="J1559" s="35">
        <v>19558</v>
      </c>
      <c r="K1559" s="34">
        <v>365</v>
      </c>
      <c r="L1559" s="34">
        <v>730</v>
      </c>
      <c r="M1559" s="34">
        <v>1095</v>
      </c>
      <c r="N1559" s="34">
        <v>1460</v>
      </c>
      <c r="O1559" s="34">
        <v>1825</v>
      </c>
      <c r="P1559" s="34">
        <v>2190</v>
      </c>
      <c r="Q1559" s="48">
        <v>2.3290384453705478E-4</v>
      </c>
      <c r="R1559" s="14">
        <v>17964.085354506271</v>
      </c>
      <c r="S1559" s="14">
        <v>16500.069670926816</v>
      </c>
      <c r="T1559" s="14">
        <v>15155.36659800744</v>
      </c>
      <c r="U1559" s="14">
        <v>13920.252538369925</v>
      </c>
      <c r="V1559" s="14">
        <v>12785.796336821755</v>
      </c>
      <c r="W1559" s="12">
        <v>11743.794698844444</v>
      </c>
      <c r="X1559" s="88">
        <f t="shared" si="171"/>
        <v>28.839131551999998</v>
      </c>
      <c r="Y1559" s="88">
        <f t="shared" si="176"/>
        <v>26.488834274975094</v>
      </c>
      <c r="Z1559" s="88">
        <f t="shared" si="177"/>
        <v>24.33007873284711</v>
      </c>
      <c r="AA1559" s="88">
        <f t="shared" si="172"/>
        <v>22.347254884892283</v>
      </c>
      <c r="AB1559" s="88">
        <f t="shared" si="173"/>
        <v>20.526024858938143</v>
      </c>
      <c r="AC1559" s="88">
        <f t="shared" si="174"/>
        <v>18.853219273682498</v>
      </c>
      <c r="AD1559" s="88">
        <f t="shared" si="175"/>
        <v>17.316742010412881</v>
      </c>
    </row>
    <row r="1560" spans="1:30" x14ac:dyDescent="0.25">
      <c r="A1560" s="30" t="s">
        <v>1548</v>
      </c>
      <c r="B1560" s="47">
        <v>41072</v>
      </c>
      <c r="C1560" s="35">
        <v>4304751875</v>
      </c>
      <c r="D1560" s="34">
        <v>211</v>
      </c>
      <c r="E1560" s="32">
        <v>19611</v>
      </c>
      <c r="F1560" s="34" t="s">
        <v>18</v>
      </c>
      <c r="G1560" s="34" t="s">
        <v>19</v>
      </c>
      <c r="H1560" s="34">
        <v>40.191310000000001</v>
      </c>
      <c r="I1560" s="2">
        <v>-109.8477</v>
      </c>
      <c r="J1560" s="35">
        <v>19611</v>
      </c>
      <c r="K1560" s="34">
        <v>365</v>
      </c>
      <c r="L1560" s="34">
        <v>730</v>
      </c>
      <c r="M1560" s="34">
        <v>1095</v>
      </c>
      <c r="N1560" s="34">
        <v>1460</v>
      </c>
      <c r="O1560" s="34">
        <v>1825</v>
      </c>
      <c r="P1560" s="34">
        <v>2190</v>
      </c>
      <c r="Q1560" s="48">
        <v>2.3290384453705478E-4</v>
      </c>
      <c r="R1560" s="14">
        <v>18012.766023480031</v>
      </c>
      <c r="S1560" s="14">
        <v>16544.783020582156</v>
      </c>
      <c r="T1560" s="14">
        <v>15196.435952220263</v>
      </c>
      <c r="U1560" s="14">
        <v>13957.974871151067</v>
      </c>
      <c r="V1560" s="14">
        <v>12820.44441974698</v>
      </c>
      <c r="W1560" s="12">
        <v>11775.619073475733</v>
      </c>
      <c r="X1560" s="88">
        <f t="shared" si="171"/>
        <v>28.917282384</v>
      </c>
      <c r="Y1560" s="88">
        <f t="shared" si="176"/>
        <v>26.560616063326339</v>
      </c>
      <c r="Z1560" s="88">
        <f t="shared" si="177"/>
        <v>24.396010534301293</v>
      </c>
      <c r="AA1560" s="88">
        <f t="shared" si="172"/>
        <v>22.407813454730675</v>
      </c>
      <c r="AB1560" s="88">
        <f t="shared" si="173"/>
        <v>20.581648098406578</v>
      </c>
      <c r="AC1560" s="88">
        <f t="shared" si="174"/>
        <v>18.90430939647139</v>
      </c>
      <c r="AD1560" s="88">
        <f t="shared" si="175"/>
        <v>17.363668451079199</v>
      </c>
    </row>
    <row r="1561" spans="1:30" x14ac:dyDescent="0.25">
      <c r="A1561" s="30" t="s">
        <v>96</v>
      </c>
      <c r="B1561" s="47">
        <v>27943</v>
      </c>
      <c r="C1561" s="35">
        <v>4301330369</v>
      </c>
      <c r="D1561" s="34">
        <v>353</v>
      </c>
      <c r="E1561" s="32">
        <v>19642</v>
      </c>
      <c r="F1561" s="34" t="s">
        <v>18</v>
      </c>
      <c r="G1561" s="34" t="s">
        <v>32</v>
      </c>
      <c r="H1561" s="34">
        <v>40.3949199999999</v>
      </c>
      <c r="I1561" s="2">
        <v>-110.04307</v>
      </c>
      <c r="J1561" s="35">
        <v>19642</v>
      </c>
      <c r="K1561" s="34">
        <v>365</v>
      </c>
      <c r="L1561" s="34">
        <v>730</v>
      </c>
      <c r="M1561" s="34">
        <v>1095</v>
      </c>
      <c r="N1561" s="34">
        <v>1460</v>
      </c>
      <c r="O1561" s="34">
        <v>1825</v>
      </c>
      <c r="P1561" s="34">
        <v>2190</v>
      </c>
      <c r="Q1561" s="48">
        <v>2.3290384453705478E-4</v>
      </c>
      <c r="R1561" s="14">
        <v>18041.23962231374</v>
      </c>
      <c r="S1561" s="14">
        <v>16570.936111889994</v>
      </c>
      <c r="T1561" s="14">
        <v>15220.457649967386</v>
      </c>
      <c r="U1561" s="14">
        <v>13980.038877117397</v>
      </c>
      <c r="V1561" s="14">
        <v>12840.710279571167</v>
      </c>
      <c r="W1561" s="12">
        <v>11794.233330335543</v>
      </c>
      <c r="X1561" s="88">
        <f t="shared" si="171"/>
        <v>28.962993248</v>
      </c>
      <c r="Y1561" s="88">
        <f t="shared" si="176"/>
        <v>26.602601637644991</v>
      </c>
      <c r="Z1561" s="88">
        <f t="shared" si="177"/>
        <v>24.434574418170719</v>
      </c>
      <c r="AA1561" s="88">
        <f t="shared" si="172"/>
        <v>22.443234505013507</v>
      </c>
      <c r="AB1561" s="88">
        <f t="shared" si="173"/>
        <v>20.614182446020195</v>
      </c>
      <c r="AC1561" s="88">
        <f t="shared" si="174"/>
        <v>18.934192298479985</v>
      </c>
      <c r="AD1561" s="88">
        <f t="shared" si="175"/>
        <v>17.391115991846291</v>
      </c>
    </row>
    <row r="1562" spans="1:30" x14ac:dyDescent="0.25">
      <c r="A1562" s="30" t="s">
        <v>743</v>
      </c>
      <c r="B1562" s="47">
        <v>39798</v>
      </c>
      <c r="C1562" s="35">
        <v>4301333988</v>
      </c>
      <c r="D1562" s="34">
        <v>366</v>
      </c>
      <c r="E1562" s="32">
        <v>20109</v>
      </c>
      <c r="F1562" s="34" t="s">
        <v>18</v>
      </c>
      <c r="G1562" s="34" t="s">
        <v>32</v>
      </c>
      <c r="H1562" s="34">
        <v>40.261490000000002</v>
      </c>
      <c r="I1562" s="2">
        <v>-110.40411</v>
      </c>
      <c r="J1562" s="35">
        <v>20109</v>
      </c>
      <c r="K1562" s="34">
        <v>365</v>
      </c>
      <c r="L1562" s="34">
        <v>730</v>
      </c>
      <c r="M1562" s="34">
        <v>1095</v>
      </c>
      <c r="N1562" s="34">
        <v>1460</v>
      </c>
      <c r="O1562" s="34">
        <v>1825</v>
      </c>
      <c r="P1562" s="34">
        <v>2190</v>
      </c>
      <c r="Q1562" s="48">
        <v>2.3290384453705478E-4</v>
      </c>
      <c r="R1562" s="14">
        <v>18470.180611195756</v>
      </c>
      <c r="S1562" s="14">
        <v>16964.919777721003</v>
      </c>
      <c r="T1562" s="14">
        <v>15582.332903125658</v>
      </c>
      <c r="U1562" s="14">
        <v>14312.422450868229</v>
      </c>
      <c r="V1562" s="14">
        <v>13146.005651761359</v>
      </c>
      <c r="W1562" s="12">
        <v>12074.648103030111</v>
      </c>
      <c r="X1562" s="88">
        <f t="shared" si="171"/>
        <v>29.651605296</v>
      </c>
      <c r="Y1562" s="88">
        <f t="shared" si="176"/>
        <v>27.235093999155033</v>
      </c>
      <c r="Z1562" s="88">
        <f t="shared" si="177"/>
        <v>25.015520668719837</v>
      </c>
      <c r="AA1562" s="88">
        <f t="shared" si="172"/>
        <v>22.97683548830652</v>
      </c>
      <c r="AB1562" s="88">
        <f t="shared" si="173"/>
        <v>21.104296650393042</v>
      </c>
      <c r="AC1562" s="88">
        <f t="shared" si="174"/>
        <v>19.384363757770799</v>
      </c>
      <c r="AD1562" s="88">
        <f t="shared" si="175"/>
        <v>17.80459991243443</v>
      </c>
    </row>
    <row r="1563" spans="1:30" x14ac:dyDescent="0.25">
      <c r="A1563" s="30" t="s">
        <v>1414</v>
      </c>
      <c r="B1563" s="47">
        <v>40890</v>
      </c>
      <c r="C1563" s="35">
        <v>4301350636</v>
      </c>
      <c r="D1563" s="34">
        <v>297</v>
      </c>
      <c r="E1563" s="32">
        <v>20178</v>
      </c>
      <c r="F1563" s="34" t="s">
        <v>18</v>
      </c>
      <c r="G1563" s="34" t="s">
        <v>32</v>
      </c>
      <c r="H1563" s="34">
        <v>40.058140000000002</v>
      </c>
      <c r="I1563" s="2">
        <v>-110.13154</v>
      </c>
      <c r="J1563" s="35">
        <v>20178</v>
      </c>
      <c r="K1563" s="34">
        <v>365</v>
      </c>
      <c r="L1563" s="34">
        <v>730</v>
      </c>
      <c r="M1563" s="34">
        <v>1095</v>
      </c>
      <c r="N1563" s="34">
        <v>1460</v>
      </c>
      <c r="O1563" s="34">
        <v>1825</v>
      </c>
      <c r="P1563" s="34">
        <v>2190</v>
      </c>
      <c r="Q1563" s="48">
        <v>2.3290384453705478E-4</v>
      </c>
      <c r="R1563" s="14">
        <v>18533.557331180466</v>
      </c>
      <c r="S1563" s="14">
        <v>17023.131497083614</v>
      </c>
      <c r="T1563" s="14">
        <v>15635.800552949899</v>
      </c>
      <c r="U1563" s="14">
        <v>14361.532657696509</v>
      </c>
      <c r="V1563" s="14">
        <v>13191.113533305521</v>
      </c>
      <c r="W1563" s="12">
        <v>12116.079836040657</v>
      </c>
      <c r="X1563" s="88">
        <f t="shared" si="171"/>
        <v>29.753348832</v>
      </c>
      <c r="Y1563" s="88">
        <f t="shared" si="176"/>
        <v>27.328545761348167</v>
      </c>
      <c r="Z1563" s="88">
        <f t="shared" si="177"/>
        <v>25.10135641023566</v>
      </c>
      <c r="AA1563" s="88">
        <f t="shared" si="172"/>
        <v>23.055675890548954</v>
      </c>
      <c r="AB1563" s="88">
        <f t="shared" si="173"/>
        <v>21.176711811210442</v>
      </c>
      <c r="AC1563" s="88">
        <f t="shared" si="174"/>
        <v>19.450877313854456</v>
      </c>
      <c r="AD1563" s="88">
        <f t="shared" si="175"/>
        <v>17.865692825754735</v>
      </c>
    </row>
    <row r="1564" spans="1:30" x14ac:dyDescent="0.25">
      <c r="A1564" s="30" t="s">
        <v>1580</v>
      </c>
      <c r="B1564" s="47">
        <v>41117</v>
      </c>
      <c r="C1564" s="35">
        <v>4304751654</v>
      </c>
      <c r="D1564" s="34">
        <v>182</v>
      </c>
      <c r="E1564" s="32">
        <v>20197</v>
      </c>
      <c r="F1564" s="34" t="s">
        <v>18</v>
      </c>
      <c r="G1564" s="34" t="s">
        <v>19</v>
      </c>
      <c r="H1564" s="34">
        <v>40.180509999999899</v>
      </c>
      <c r="I1564" s="2">
        <v>-109.87578000000001</v>
      </c>
      <c r="J1564" s="35">
        <v>20197</v>
      </c>
      <c r="K1564" s="34">
        <v>365</v>
      </c>
      <c r="L1564" s="34">
        <v>730</v>
      </c>
      <c r="M1564" s="34">
        <v>1095</v>
      </c>
      <c r="N1564" s="34">
        <v>1460</v>
      </c>
      <c r="O1564" s="34">
        <v>1825</v>
      </c>
      <c r="P1564" s="34">
        <v>2190</v>
      </c>
      <c r="Q1564" s="48">
        <v>2.3290384453705478E-4</v>
      </c>
      <c r="R1564" s="14">
        <v>18551.008891755962</v>
      </c>
      <c r="S1564" s="14">
        <v>17039.160811111</v>
      </c>
      <c r="T1564" s="14">
        <v>15650.523528988459</v>
      </c>
      <c r="U1564" s="14">
        <v>14375.055758127486</v>
      </c>
      <c r="V1564" s="14">
        <v>13203.534544165506</v>
      </c>
      <c r="W1564" s="12">
        <v>12127.488574116025</v>
      </c>
      <c r="X1564" s="88">
        <f t="shared" si="171"/>
        <v>29.781365167999997</v>
      </c>
      <c r="Y1564" s="88">
        <f t="shared" si="176"/>
        <v>27.354278855285404</v>
      </c>
      <c r="Z1564" s="88">
        <f t="shared" si="177"/>
        <v>25.124992339058856</v>
      </c>
      <c r="AA1564" s="88">
        <f t="shared" si="172"/>
        <v>23.077385566528758</v>
      </c>
      <c r="AB1564" s="88">
        <f t="shared" si="173"/>
        <v>21.196652217812336</v>
      </c>
      <c r="AC1564" s="88">
        <f t="shared" si="174"/>
        <v>19.469192640891983</v>
      </c>
      <c r="AD1564" s="88">
        <f t="shared" si="175"/>
        <v>17.88251551203134</v>
      </c>
    </row>
    <row r="1565" spans="1:30" x14ac:dyDescent="0.25">
      <c r="A1565" s="30" t="s">
        <v>1544</v>
      </c>
      <c r="B1565" s="47">
        <v>41066</v>
      </c>
      <c r="C1565" s="35">
        <v>4304751920</v>
      </c>
      <c r="D1565" s="34">
        <v>209</v>
      </c>
      <c r="E1565" s="32">
        <v>20379</v>
      </c>
      <c r="F1565" s="34" t="s">
        <v>18</v>
      </c>
      <c r="G1565" s="34" t="s">
        <v>19</v>
      </c>
      <c r="H1565" s="34">
        <v>40.202199999999898</v>
      </c>
      <c r="I1565" s="2">
        <v>-109.83821</v>
      </c>
      <c r="J1565" s="35">
        <v>20379</v>
      </c>
      <c r="K1565" s="34">
        <v>365</v>
      </c>
      <c r="L1565" s="34">
        <v>730</v>
      </c>
      <c r="M1565" s="34">
        <v>1095</v>
      </c>
      <c r="N1565" s="34">
        <v>1460</v>
      </c>
      <c r="O1565" s="34">
        <v>1825</v>
      </c>
      <c r="P1565" s="34">
        <v>2190</v>
      </c>
      <c r="Q1565" s="48">
        <v>2.3290384453705478E-4</v>
      </c>
      <c r="R1565" s="14">
        <v>18718.176472005485</v>
      </c>
      <c r="S1565" s="14">
        <v>17192.70476653122</v>
      </c>
      <c r="T1565" s="14">
        <v>15791.554141568342</v>
      </c>
      <c r="U1565" s="14">
        <v>14504.592825413676</v>
      </c>
      <c r="V1565" s="14">
        <v>13322.514753455902</v>
      </c>
      <c r="W1565" s="12">
        <v>12236.772275680076</v>
      </c>
      <c r="X1565" s="88">
        <f t="shared" si="171"/>
        <v>30.049732175999999</v>
      </c>
      <c r="Y1565" s="88">
        <f t="shared" si="176"/>
        <v>27.600774807736855</v>
      </c>
      <c r="Z1565" s="88">
        <f t="shared" si="177"/>
        <v>25.351399657260011</v>
      </c>
      <c r="AA1565" s="88">
        <f t="shared" si="172"/>
        <v>23.285341410124747</v>
      </c>
      <c r="AB1565" s="88">
        <f t="shared" si="173"/>
        <v>21.387660323156783</v>
      </c>
      <c r="AC1565" s="88">
        <f t="shared" si="174"/>
        <v>19.644634194619879</v>
      </c>
      <c r="AD1565" s="88">
        <f t="shared" si="175"/>
        <v>18.043659138470399</v>
      </c>
    </row>
    <row r="1566" spans="1:30" x14ac:dyDescent="0.25">
      <c r="A1566" s="30" t="s">
        <v>1391</v>
      </c>
      <c r="B1566" s="47">
        <v>40858</v>
      </c>
      <c r="C1566" s="35">
        <v>4304751579</v>
      </c>
      <c r="D1566" s="34">
        <v>347</v>
      </c>
      <c r="E1566" s="32">
        <v>20437</v>
      </c>
      <c r="F1566" s="34" t="s">
        <v>18</v>
      </c>
      <c r="G1566" s="34" t="s">
        <v>19</v>
      </c>
      <c r="H1566" s="34">
        <v>40.173380000000002</v>
      </c>
      <c r="I1566" s="2">
        <v>-109.83283</v>
      </c>
      <c r="J1566" s="35">
        <v>20437</v>
      </c>
      <c r="K1566" s="34">
        <v>365</v>
      </c>
      <c r="L1566" s="34">
        <v>730</v>
      </c>
      <c r="M1566" s="34">
        <v>1095</v>
      </c>
      <c r="N1566" s="34">
        <v>1460</v>
      </c>
      <c r="O1566" s="34">
        <v>1825</v>
      </c>
      <c r="P1566" s="34">
        <v>2190</v>
      </c>
      <c r="Q1566" s="48">
        <v>2.3290384453705478E-4</v>
      </c>
      <c r="R1566" s="14">
        <v>18771.449656920169</v>
      </c>
      <c r="S1566" s="14">
        <v>17241.636356720082</v>
      </c>
      <c r="T1566" s="14">
        <v>15836.497963159733</v>
      </c>
      <c r="U1566" s="14">
        <v>14545.873868834551</v>
      </c>
      <c r="V1566" s="14">
        <v>13360.431523449544</v>
      </c>
      <c r="W1566" s="12">
        <v>12271.598949804882</v>
      </c>
      <c r="X1566" s="88">
        <f t="shared" si="171"/>
        <v>30.135255727999997</v>
      </c>
      <c r="Y1566" s="88">
        <f t="shared" si="176"/>
        <v>27.679328462913691</v>
      </c>
      <c r="Z1566" s="88">
        <f t="shared" si="177"/>
        <v>25.423551439983456</v>
      </c>
      <c r="AA1566" s="88">
        <f t="shared" si="172"/>
        <v>23.351613052589403</v>
      </c>
      <c r="AB1566" s="88">
        <f t="shared" si="173"/>
        <v>21.448531038046774</v>
      </c>
      <c r="AC1566" s="88">
        <f t="shared" si="174"/>
        <v>19.700544140313383</v>
      </c>
      <c r="AD1566" s="88">
        <f t="shared" si="175"/>
        <v>18.095012601841088</v>
      </c>
    </row>
    <row r="1567" spans="1:30" x14ac:dyDescent="0.25">
      <c r="A1567" s="30" t="s">
        <v>1487</v>
      </c>
      <c r="B1567" s="47">
        <v>40972</v>
      </c>
      <c r="C1567" s="35">
        <v>4301350929</v>
      </c>
      <c r="D1567" s="34">
        <v>306</v>
      </c>
      <c r="E1567" s="32">
        <v>20549</v>
      </c>
      <c r="F1567" s="34" t="s">
        <v>18</v>
      </c>
      <c r="G1567" s="34" t="s">
        <v>32</v>
      </c>
      <c r="H1567" s="34">
        <v>40.098329999999898</v>
      </c>
      <c r="I1567" s="2">
        <v>-110.4808</v>
      </c>
      <c r="J1567" s="35">
        <v>20549</v>
      </c>
      <c r="K1567" s="34">
        <v>365</v>
      </c>
      <c r="L1567" s="34">
        <v>730</v>
      </c>
      <c r="M1567" s="34">
        <v>1095</v>
      </c>
      <c r="N1567" s="34">
        <v>1460</v>
      </c>
      <c r="O1567" s="34">
        <v>1825</v>
      </c>
      <c r="P1567" s="34">
        <v>2190</v>
      </c>
      <c r="Q1567" s="48">
        <v>2.3290384453705478E-4</v>
      </c>
      <c r="R1567" s="14">
        <v>18874.322013996796</v>
      </c>
      <c r="S1567" s="14">
        <v>17336.124944670988</v>
      </c>
      <c r="T1567" s="14">
        <v>15923.286032439661</v>
      </c>
      <c r="U1567" s="14">
        <v>14625.588987164514</v>
      </c>
      <c r="V1567" s="14">
        <v>13433.650113782096</v>
      </c>
      <c r="W1567" s="12">
        <v>12338.850458459683</v>
      </c>
      <c r="X1567" s="88">
        <f t="shared" si="171"/>
        <v>30.300404655999998</v>
      </c>
      <c r="Y1567" s="88">
        <f t="shared" si="176"/>
        <v>27.831018279806891</v>
      </c>
      <c r="Z1567" s="88">
        <f t="shared" si="177"/>
        <v>25.562879020414936</v>
      </c>
      <c r="AA1567" s="88">
        <f t="shared" si="172"/>
        <v>23.479585879417705</v>
      </c>
      <c r="AB1567" s="88">
        <f t="shared" si="173"/>
        <v>21.566074487489509</v>
      </c>
      <c r="AC1567" s="88">
        <f t="shared" si="174"/>
        <v>19.808508173376705</v>
      </c>
      <c r="AD1567" s="88">
        <f t="shared" si="175"/>
        <v>18.194177910418976</v>
      </c>
    </row>
    <row r="1568" spans="1:30" x14ac:dyDescent="0.25">
      <c r="A1568" s="30" t="s">
        <v>1365</v>
      </c>
      <c r="B1568" s="47">
        <v>40816</v>
      </c>
      <c r="C1568" s="35">
        <v>4301350474</v>
      </c>
      <c r="D1568" s="34">
        <v>364</v>
      </c>
      <c r="E1568" s="32">
        <v>20632</v>
      </c>
      <c r="F1568" s="34" t="s">
        <v>18</v>
      </c>
      <c r="G1568" s="34" t="s">
        <v>32</v>
      </c>
      <c r="H1568" s="34">
        <v>40.2972299999999</v>
      </c>
      <c r="I1568" s="2">
        <v>-110.347179999999</v>
      </c>
      <c r="J1568" s="35">
        <v>20632</v>
      </c>
      <c r="K1568" s="34">
        <v>365</v>
      </c>
      <c r="L1568" s="34">
        <v>730</v>
      </c>
      <c r="M1568" s="34">
        <v>1095</v>
      </c>
      <c r="N1568" s="34">
        <v>1460</v>
      </c>
      <c r="O1568" s="34">
        <v>1825</v>
      </c>
      <c r="P1568" s="34">
        <v>2190</v>
      </c>
      <c r="Q1568" s="48">
        <v>2.3290384453705478E-4</v>
      </c>
      <c r="R1568" s="14">
        <v>18950.557778616083</v>
      </c>
      <c r="S1568" s="14">
        <v>17406.147737527463</v>
      </c>
      <c r="T1568" s="14">
        <v>15987.602190923893</v>
      </c>
      <c r="U1568" s="14">
        <v>14684.66358378404</v>
      </c>
      <c r="V1568" s="14">
        <v>13487.910319117826</v>
      </c>
      <c r="W1568" s="12">
        <v>12388.688630052078</v>
      </c>
      <c r="X1568" s="88">
        <f t="shared" si="171"/>
        <v>30.422791807999999</v>
      </c>
      <c r="Y1568" s="88">
        <f t="shared" si="176"/>
        <v>27.943431269111674</v>
      </c>
      <c r="Z1568" s="88">
        <f t="shared" si="177"/>
        <v>25.666130709484694</v>
      </c>
      <c r="AA1568" s="88">
        <f t="shared" si="172"/>
        <v>23.574422885013682</v>
      </c>
      <c r="AB1568" s="88">
        <f t="shared" si="173"/>
        <v>21.653182579487254</v>
      </c>
      <c r="AC1568" s="88">
        <f t="shared" si="174"/>
        <v>19.888517233593273</v>
      </c>
      <c r="AD1568" s="88">
        <f t="shared" si="175"/>
        <v>18.267666487311512</v>
      </c>
    </row>
    <row r="1569" spans="1:30" x14ac:dyDescent="0.25">
      <c r="A1569" s="30" t="s">
        <v>338</v>
      </c>
      <c r="B1569" s="47">
        <v>37092</v>
      </c>
      <c r="C1569" s="35">
        <v>4301332203</v>
      </c>
      <c r="D1569" s="34">
        <v>355</v>
      </c>
      <c r="E1569" s="32">
        <v>20665</v>
      </c>
      <c r="F1569" s="34" t="s">
        <v>18</v>
      </c>
      <c r="G1569" s="34" t="s">
        <v>32</v>
      </c>
      <c r="H1569" s="34">
        <v>40.411520000000003</v>
      </c>
      <c r="I1569" s="2">
        <v>-110.11141000000001</v>
      </c>
      <c r="J1569" s="35">
        <v>20665</v>
      </c>
      <c r="K1569" s="34">
        <v>365</v>
      </c>
      <c r="L1569" s="34">
        <v>730</v>
      </c>
      <c r="M1569" s="34">
        <v>1095</v>
      </c>
      <c r="N1569" s="34">
        <v>1460</v>
      </c>
      <c r="O1569" s="34">
        <v>1825</v>
      </c>
      <c r="P1569" s="34">
        <v>2190</v>
      </c>
      <c r="Q1569" s="48">
        <v>2.3290384453705478E-4</v>
      </c>
      <c r="R1569" s="14">
        <v>18980.86838382616</v>
      </c>
      <c r="S1569" s="14">
        <v>17433.988125048709</v>
      </c>
      <c r="T1569" s="14">
        <v>16013.173675622444</v>
      </c>
      <c r="U1569" s="14">
        <v>14708.151074006262</v>
      </c>
      <c r="V1569" s="14">
        <v>13509.483653769381</v>
      </c>
      <c r="W1569" s="12">
        <v>12408.503806709296</v>
      </c>
      <c r="X1569" s="88">
        <f t="shared" si="171"/>
        <v>30.471451759999997</v>
      </c>
      <c r="Y1569" s="88">
        <f t="shared" si="176"/>
        <v>27.988125590160561</v>
      </c>
      <c r="Z1569" s="88">
        <f t="shared" si="177"/>
        <v>25.707182585861823</v>
      </c>
      <c r="AA1569" s="88">
        <f t="shared" si="172"/>
        <v>23.612129164347021</v>
      </c>
      <c r="AB1569" s="88">
        <f t="shared" si="173"/>
        <v>21.687815917269489</v>
      </c>
      <c r="AC1569" s="88">
        <f t="shared" si="174"/>
        <v>19.920328064763716</v>
      </c>
      <c r="AD1569" s="88">
        <f t="shared" si="175"/>
        <v>18.296884837160352</v>
      </c>
    </row>
    <row r="1570" spans="1:30" x14ac:dyDescent="0.25">
      <c r="A1570" s="30" t="s">
        <v>1528</v>
      </c>
      <c r="B1570" s="47">
        <v>41041</v>
      </c>
      <c r="C1570" s="35">
        <v>4301333122</v>
      </c>
      <c r="D1570" s="34">
        <v>236</v>
      </c>
      <c r="E1570" s="32">
        <v>20820</v>
      </c>
      <c r="F1570" s="34" t="s">
        <v>18</v>
      </c>
      <c r="G1570" s="34" t="s">
        <v>32</v>
      </c>
      <c r="H1570" s="34">
        <v>40.048679999999898</v>
      </c>
      <c r="I1570" s="2">
        <v>-110.54510000000001</v>
      </c>
      <c r="J1570" s="35">
        <v>20820</v>
      </c>
      <c r="K1570" s="34">
        <v>365</v>
      </c>
      <c r="L1570" s="34">
        <v>730</v>
      </c>
      <c r="M1570" s="34">
        <v>1095</v>
      </c>
      <c r="N1570" s="34">
        <v>1460</v>
      </c>
      <c r="O1570" s="34">
        <v>1825</v>
      </c>
      <c r="P1570" s="34">
        <v>2190</v>
      </c>
      <c r="Q1570" s="48">
        <v>2.3290384453705478E-4</v>
      </c>
      <c r="R1570" s="14">
        <v>19123.236377994712</v>
      </c>
      <c r="S1570" s="14">
        <v>17564.753581587909</v>
      </c>
      <c r="T1570" s="14">
        <v>16133.282164358059</v>
      </c>
      <c r="U1570" s="14">
        <v>14818.471103837908</v>
      </c>
      <c r="V1570" s="14">
        <v>13610.812952890323</v>
      </c>
      <c r="W1570" s="12">
        <v>12501.57509100835</v>
      </c>
      <c r="X1570" s="88">
        <f t="shared" si="171"/>
        <v>30.700006079999998</v>
      </c>
      <c r="Y1570" s="88">
        <f t="shared" si="176"/>
        <v>28.198053461753833</v>
      </c>
      <c r="Z1570" s="88">
        <f t="shared" si="177"/>
        <v>25.900002005208961</v>
      </c>
      <c r="AA1570" s="88">
        <f t="shared" si="172"/>
        <v>23.789234415761189</v>
      </c>
      <c r="AB1570" s="88">
        <f t="shared" si="173"/>
        <v>21.850487655337563</v>
      </c>
      <c r="AC1570" s="88">
        <f t="shared" si="174"/>
        <v>20.069742574806707</v>
      </c>
      <c r="AD1570" s="88">
        <f t="shared" si="175"/>
        <v>18.434122540995816</v>
      </c>
    </row>
    <row r="1571" spans="1:30" x14ac:dyDescent="0.25">
      <c r="A1571" s="30" t="s">
        <v>1347</v>
      </c>
      <c r="B1571" s="47">
        <v>40789</v>
      </c>
      <c r="C1571" s="35">
        <v>4301350438</v>
      </c>
      <c r="D1571" s="34">
        <v>359</v>
      </c>
      <c r="E1571" s="32">
        <v>20832</v>
      </c>
      <c r="F1571" s="34" t="s">
        <v>18</v>
      </c>
      <c r="G1571" s="34" t="s">
        <v>32</v>
      </c>
      <c r="H1571" s="34">
        <v>40.303530000000002</v>
      </c>
      <c r="I1571" s="2">
        <v>-110.34038</v>
      </c>
      <c r="J1571" s="35">
        <v>20832</v>
      </c>
      <c r="K1571" s="34">
        <v>365</v>
      </c>
      <c r="L1571" s="34">
        <v>730</v>
      </c>
      <c r="M1571" s="34">
        <v>1095</v>
      </c>
      <c r="N1571" s="34">
        <v>1460</v>
      </c>
      <c r="O1571" s="34">
        <v>1825</v>
      </c>
      <c r="P1571" s="34">
        <v>2190</v>
      </c>
      <c r="Q1571" s="48">
        <v>2.3290384453705478E-4</v>
      </c>
      <c r="R1571" s="14">
        <v>19134.25841625292</v>
      </c>
      <c r="S1571" s="14">
        <v>17574.877358868362</v>
      </c>
      <c r="T1571" s="14">
        <v>16142.580886066622</v>
      </c>
      <c r="U1571" s="14">
        <v>14827.012009373262</v>
      </c>
      <c r="V1571" s="14">
        <v>13618.657801854524</v>
      </c>
      <c r="W1571" s="12">
        <v>12508.780609792793</v>
      </c>
      <c r="X1571" s="88">
        <f t="shared" si="171"/>
        <v>30.717700607999998</v>
      </c>
      <c r="Y1571" s="88">
        <f t="shared" si="176"/>
        <v>28.214305942135244</v>
      </c>
      <c r="Z1571" s="88">
        <f t="shared" si="177"/>
        <v>25.91492996025519</v>
      </c>
      <c r="AA1571" s="88">
        <f t="shared" si="172"/>
        <v>23.802945790064221</v>
      </c>
      <c r="AB1571" s="88">
        <f t="shared" si="173"/>
        <v>21.863081596349286</v>
      </c>
      <c r="AC1571" s="88">
        <f t="shared" si="174"/>
        <v>20.081310149777778</v>
      </c>
      <c r="AD1571" s="88">
        <f t="shared" si="175"/>
        <v>18.444747395486303</v>
      </c>
    </row>
    <row r="1572" spans="1:30" x14ac:dyDescent="0.25">
      <c r="A1572" s="30" t="s">
        <v>1624</v>
      </c>
      <c r="B1572" s="47">
        <v>41174</v>
      </c>
      <c r="C1572" s="35">
        <v>4304752022</v>
      </c>
      <c r="D1572" s="34">
        <v>102</v>
      </c>
      <c r="E1572" s="32">
        <v>20996</v>
      </c>
      <c r="F1572" s="34" t="s">
        <v>18</v>
      </c>
      <c r="G1572" s="34" t="s">
        <v>19</v>
      </c>
      <c r="H1572" s="34">
        <v>40.14725</v>
      </c>
      <c r="I1572" s="2">
        <v>-109.88064</v>
      </c>
      <c r="J1572" s="35">
        <v>20996</v>
      </c>
      <c r="K1572" s="34">
        <v>365</v>
      </c>
      <c r="L1572" s="34">
        <v>730</v>
      </c>
      <c r="M1572" s="34">
        <v>1095</v>
      </c>
      <c r="N1572" s="34">
        <v>1460</v>
      </c>
      <c r="O1572" s="34">
        <v>1825</v>
      </c>
      <c r="P1572" s="34">
        <v>2190</v>
      </c>
      <c r="Q1572" s="48">
        <v>2.3290384453705478E-4</v>
      </c>
      <c r="R1572" s="14">
        <v>19284.892939115125</v>
      </c>
      <c r="S1572" s="14">
        <v>17713.235648367903</v>
      </c>
      <c r="T1572" s="14">
        <v>16269.66341608366</v>
      </c>
      <c r="U1572" s="14">
        <v>14943.737718356424</v>
      </c>
      <c r="V1572" s="14">
        <v>13725.870737698617</v>
      </c>
      <c r="W1572" s="12">
        <v>12607.256033180178</v>
      </c>
      <c r="X1572" s="88">
        <f t="shared" si="171"/>
        <v>30.959525824</v>
      </c>
      <c r="Y1572" s="88">
        <f t="shared" si="176"/>
        <v>28.436423174014571</v>
      </c>
      <c r="Z1572" s="88">
        <f t="shared" si="177"/>
        <v>26.118945345886999</v>
      </c>
      <c r="AA1572" s="88">
        <f t="shared" si="172"/>
        <v>23.990334572205665</v>
      </c>
      <c r="AB1572" s="88">
        <f t="shared" si="173"/>
        <v>22.035198790176153</v>
      </c>
      <c r="AC1572" s="88">
        <f t="shared" si="174"/>
        <v>20.23940034104907</v>
      </c>
      <c r="AD1572" s="88">
        <f t="shared" si="175"/>
        <v>18.589953740189632</v>
      </c>
    </row>
    <row r="1573" spans="1:30" x14ac:dyDescent="0.25">
      <c r="A1573" s="30" t="s">
        <v>1552</v>
      </c>
      <c r="B1573" s="47">
        <v>41079</v>
      </c>
      <c r="C1573" s="35">
        <v>4301351177</v>
      </c>
      <c r="D1573" s="34">
        <v>182</v>
      </c>
      <c r="E1573" s="32">
        <v>21021</v>
      </c>
      <c r="F1573" s="34" t="s">
        <v>18</v>
      </c>
      <c r="G1573" s="34" t="s">
        <v>32</v>
      </c>
      <c r="H1573" s="34">
        <v>40.188809999999897</v>
      </c>
      <c r="I1573" s="2">
        <v>-110.17532</v>
      </c>
      <c r="J1573" s="35">
        <v>21021</v>
      </c>
      <c r="K1573" s="34">
        <v>365</v>
      </c>
      <c r="L1573" s="34">
        <v>730</v>
      </c>
      <c r="M1573" s="34">
        <v>1095</v>
      </c>
      <c r="N1573" s="34">
        <v>1460</v>
      </c>
      <c r="O1573" s="34">
        <v>1825</v>
      </c>
      <c r="P1573" s="34">
        <v>2190</v>
      </c>
      <c r="Q1573" s="48">
        <v>2.3290384453705478E-4</v>
      </c>
      <c r="R1573" s="14">
        <v>19307.855518819732</v>
      </c>
      <c r="S1573" s="14">
        <v>17734.326851035516</v>
      </c>
      <c r="T1573" s="14">
        <v>16289.035752976501</v>
      </c>
      <c r="U1573" s="14">
        <v>14961.531271555075</v>
      </c>
      <c r="V1573" s="14">
        <v>13742.214173040704</v>
      </c>
      <c r="W1573" s="12">
        <v>12622.267530647769</v>
      </c>
      <c r="X1573" s="88">
        <f t="shared" si="171"/>
        <v>30.996389424</v>
      </c>
      <c r="Y1573" s="88">
        <f t="shared" si="176"/>
        <v>28.470282508142521</v>
      </c>
      <c r="Z1573" s="88">
        <f t="shared" si="177"/>
        <v>26.150045252233312</v>
      </c>
      <c r="AA1573" s="88">
        <f t="shared" si="172"/>
        <v>24.018899935336979</v>
      </c>
      <c r="AB1573" s="88">
        <f t="shared" si="173"/>
        <v>22.061436167283905</v>
      </c>
      <c r="AC1573" s="88">
        <f t="shared" si="174"/>
        <v>20.263499455572131</v>
      </c>
      <c r="AD1573" s="88">
        <f t="shared" si="175"/>
        <v>18.612088853711484</v>
      </c>
    </row>
    <row r="1574" spans="1:30" x14ac:dyDescent="0.25">
      <c r="A1574" s="30" t="s">
        <v>1412</v>
      </c>
      <c r="B1574" s="47">
        <v>40887</v>
      </c>
      <c r="C1574" s="35">
        <v>4301350822</v>
      </c>
      <c r="D1574" s="34">
        <v>366</v>
      </c>
      <c r="E1574" s="32">
        <v>21025</v>
      </c>
      <c r="F1574" s="34" t="s">
        <v>18</v>
      </c>
      <c r="G1574" s="34" t="s">
        <v>32</v>
      </c>
      <c r="H1574" s="34">
        <v>40.238370000000003</v>
      </c>
      <c r="I1574" s="2">
        <v>-110.0154</v>
      </c>
      <c r="J1574" s="35">
        <v>21025</v>
      </c>
      <c r="K1574" s="34">
        <v>365</v>
      </c>
      <c r="L1574" s="34">
        <v>730</v>
      </c>
      <c r="M1574" s="34">
        <v>1095</v>
      </c>
      <c r="N1574" s="34">
        <v>1460</v>
      </c>
      <c r="O1574" s="34">
        <v>1825</v>
      </c>
      <c r="P1574" s="34">
        <v>2190</v>
      </c>
      <c r="Q1574" s="48">
        <v>2.3290384453705478E-4</v>
      </c>
      <c r="R1574" s="14">
        <v>19311.529531572469</v>
      </c>
      <c r="S1574" s="14">
        <v>17737.701443462334</v>
      </c>
      <c r="T1574" s="14">
        <v>16292.135326879355</v>
      </c>
      <c r="U1574" s="14">
        <v>14964.378240066861</v>
      </c>
      <c r="V1574" s="14">
        <v>13744.829122695439</v>
      </c>
      <c r="W1574" s="12">
        <v>12624.669370242582</v>
      </c>
      <c r="X1574" s="88">
        <f t="shared" si="171"/>
        <v>31.002287599999999</v>
      </c>
      <c r="Y1574" s="88">
        <f t="shared" si="176"/>
        <v>28.475700001602995</v>
      </c>
      <c r="Z1574" s="88">
        <f t="shared" si="177"/>
        <v>26.155021237248722</v>
      </c>
      <c r="AA1574" s="88">
        <f t="shared" si="172"/>
        <v>24.023470393437993</v>
      </c>
      <c r="AB1574" s="88">
        <f t="shared" si="173"/>
        <v>22.065634147621147</v>
      </c>
      <c r="AC1574" s="88">
        <f t="shared" si="174"/>
        <v>20.267355313895823</v>
      </c>
      <c r="AD1574" s="88">
        <f t="shared" si="175"/>
        <v>18.615630471874976</v>
      </c>
    </row>
    <row r="1575" spans="1:30" x14ac:dyDescent="0.25">
      <c r="A1575" s="30" t="s">
        <v>1443</v>
      </c>
      <c r="B1575" s="47">
        <v>40925</v>
      </c>
      <c r="C1575" s="35">
        <v>4304751658</v>
      </c>
      <c r="D1575" s="34">
        <v>346</v>
      </c>
      <c r="E1575" s="32">
        <v>21289</v>
      </c>
      <c r="F1575" s="34" t="s">
        <v>18</v>
      </c>
      <c r="G1575" s="34" t="s">
        <v>19</v>
      </c>
      <c r="H1575" s="34">
        <v>40.173450000000003</v>
      </c>
      <c r="I1575" s="2">
        <v>-109.85238</v>
      </c>
      <c r="J1575" s="35">
        <v>21289</v>
      </c>
      <c r="K1575" s="34">
        <v>365</v>
      </c>
      <c r="L1575" s="34">
        <v>730</v>
      </c>
      <c r="M1575" s="34">
        <v>1095</v>
      </c>
      <c r="N1575" s="34">
        <v>1460</v>
      </c>
      <c r="O1575" s="34">
        <v>1825</v>
      </c>
      <c r="P1575" s="34">
        <v>2190</v>
      </c>
      <c r="Q1575" s="48">
        <v>2.3290384453705478E-4</v>
      </c>
      <c r="R1575" s="14">
        <v>19554.014373253092</v>
      </c>
      <c r="S1575" s="14">
        <v>17960.424543632325</v>
      </c>
      <c r="T1575" s="14">
        <v>16496.707204467759</v>
      </c>
      <c r="U1575" s="14">
        <v>15152.278161844632</v>
      </c>
      <c r="V1575" s="14">
        <v>13917.415799907882</v>
      </c>
      <c r="W1575" s="12">
        <v>12783.190783500324</v>
      </c>
      <c r="X1575" s="88">
        <f t="shared" si="171"/>
        <v>31.391567215999999</v>
      </c>
      <c r="Y1575" s="88">
        <f t="shared" si="176"/>
        <v>28.833254569994107</v>
      </c>
      <c r="Z1575" s="88">
        <f t="shared" si="177"/>
        <v>26.483436248265782</v>
      </c>
      <c r="AA1575" s="88">
        <f t="shared" si="172"/>
        <v>24.325120628104706</v>
      </c>
      <c r="AB1575" s="88">
        <f t="shared" si="173"/>
        <v>22.34270084987903</v>
      </c>
      <c r="AC1575" s="88">
        <f t="shared" si="174"/>
        <v>20.521841963259366</v>
      </c>
      <c r="AD1575" s="88">
        <f t="shared" si="175"/>
        <v>18.849377270665702</v>
      </c>
    </row>
    <row r="1576" spans="1:30" x14ac:dyDescent="0.25">
      <c r="A1576" s="30" t="s">
        <v>168</v>
      </c>
      <c r="B1576" s="47">
        <v>31168</v>
      </c>
      <c r="C1576" s="35">
        <v>4301331046</v>
      </c>
      <c r="D1576" s="34">
        <v>366</v>
      </c>
      <c r="E1576" s="32">
        <v>21304</v>
      </c>
      <c r="F1576" s="34" t="s">
        <v>18</v>
      </c>
      <c r="G1576" s="34" t="s">
        <v>32</v>
      </c>
      <c r="H1576" s="34">
        <v>40.304540000000003</v>
      </c>
      <c r="I1576" s="2">
        <v>-110.34690000000001</v>
      </c>
      <c r="J1576" s="35">
        <v>21304</v>
      </c>
      <c r="K1576" s="34">
        <v>365</v>
      </c>
      <c r="L1576" s="34">
        <v>730</v>
      </c>
      <c r="M1576" s="34">
        <v>1095</v>
      </c>
      <c r="N1576" s="34">
        <v>1460</v>
      </c>
      <c r="O1576" s="34">
        <v>1825</v>
      </c>
      <c r="P1576" s="34">
        <v>2190</v>
      </c>
      <c r="Q1576" s="48">
        <v>2.3290384453705478E-4</v>
      </c>
      <c r="R1576" s="14">
        <v>19567.791921075855</v>
      </c>
      <c r="S1576" s="14">
        <v>17973.079265232893</v>
      </c>
      <c r="T1576" s="14">
        <v>16508.33060660346</v>
      </c>
      <c r="U1576" s="14">
        <v>15162.954293763823</v>
      </c>
      <c r="V1576" s="14">
        <v>13927.221861113134</v>
      </c>
      <c r="W1576" s="12">
        <v>12792.197681980879</v>
      </c>
      <c r="X1576" s="88">
        <f t="shared" si="171"/>
        <v>31.413685376</v>
      </c>
      <c r="Y1576" s="88">
        <f t="shared" si="176"/>
        <v>28.853570170470874</v>
      </c>
      <c r="Z1576" s="88">
        <f t="shared" si="177"/>
        <v>26.502096192073569</v>
      </c>
      <c r="AA1576" s="88">
        <f t="shared" si="172"/>
        <v>24.342259845983492</v>
      </c>
      <c r="AB1576" s="88">
        <f t="shared" si="173"/>
        <v>22.358443276143682</v>
      </c>
      <c r="AC1576" s="88">
        <f t="shared" si="174"/>
        <v>20.536301431973204</v>
      </c>
      <c r="AD1576" s="88">
        <f t="shared" si="175"/>
        <v>18.862658338778811</v>
      </c>
    </row>
    <row r="1577" spans="1:30" x14ac:dyDescent="0.25">
      <c r="A1577" s="30" t="s">
        <v>1569</v>
      </c>
      <c r="B1577" s="47">
        <v>41102</v>
      </c>
      <c r="C1577" s="35">
        <v>4304751655</v>
      </c>
      <c r="D1577" s="34">
        <v>182</v>
      </c>
      <c r="E1577" s="32">
        <v>21389</v>
      </c>
      <c r="F1577" s="34" t="s">
        <v>18</v>
      </c>
      <c r="G1577" s="34" t="s">
        <v>19</v>
      </c>
      <c r="H1577" s="34">
        <v>40.180079999999897</v>
      </c>
      <c r="I1577" s="2">
        <v>-109.86682</v>
      </c>
      <c r="J1577" s="35">
        <v>21389</v>
      </c>
      <c r="K1577" s="34">
        <v>365</v>
      </c>
      <c r="L1577" s="34">
        <v>730</v>
      </c>
      <c r="M1577" s="34">
        <v>1095</v>
      </c>
      <c r="N1577" s="34">
        <v>1460</v>
      </c>
      <c r="O1577" s="34">
        <v>1825</v>
      </c>
      <c r="P1577" s="34">
        <v>2190</v>
      </c>
      <c r="Q1577" s="48">
        <v>2.3290384453705478E-4</v>
      </c>
      <c r="R1577" s="14">
        <v>19645.864692071511</v>
      </c>
      <c r="S1577" s="14">
        <v>18044.789354302775</v>
      </c>
      <c r="T1577" s="14">
        <v>16574.19655203912</v>
      </c>
      <c r="U1577" s="14">
        <v>15223.452374639242</v>
      </c>
      <c r="V1577" s="14">
        <v>13982.78954127623</v>
      </c>
      <c r="W1577" s="12">
        <v>12843.236773370681</v>
      </c>
      <c r="X1577" s="88">
        <f t="shared" si="171"/>
        <v>31.539021615999999</v>
      </c>
      <c r="Y1577" s="88">
        <f t="shared" si="176"/>
        <v>28.968691906505892</v>
      </c>
      <c r="Z1577" s="88">
        <f t="shared" si="177"/>
        <v>26.60783587365103</v>
      </c>
      <c r="AA1577" s="88">
        <f t="shared" si="172"/>
        <v>24.439382080629972</v>
      </c>
      <c r="AB1577" s="88">
        <f t="shared" si="173"/>
        <v>22.447650358310046</v>
      </c>
      <c r="AC1577" s="88">
        <f t="shared" si="174"/>
        <v>20.618238421351617</v>
      </c>
      <c r="AD1577" s="88">
        <f t="shared" si="175"/>
        <v>18.937917724753099</v>
      </c>
    </row>
    <row r="1578" spans="1:30" x14ac:dyDescent="0.25">
      <c r="A1578" s="30" t="s">
        <v>1614</v>
      </c>
      <c r="B1578" s="47">
        <v>41162</v>
      </c>
      <c r="C1578" s="35">
        <v>4301350672</v>
      </c>
      <c r="D1578" s="34">
        <v>107</v>
      </c>
      <c r="E1578" s="32">
        <v>21417</v>
      </c>
      <c r="F1578" s="34" t="s">
        <v>18</v>
      </c>
      <c r="G1578" s="34" t="s">
        <v>32</v>
      </c>
      <c r="H1578" s="34">
        <v>40.1575899999999</v>
      </c>
      <c r="I1578" s="2">
        <v>-110.33446000000001</v>
      </c>
      <c r="J1578" s="35">
        <v>21417</v>
      </c>
      <c r="K1578" s="34">
        <v>365</v>
      </c>
      <c r="L1578" s="34">
        <v>730</v>
      </c>
      <c r="M1578" s="34">
        <v>1095</v>
      </c>
      <c r="N1578" s="34">
        <v>1460</v>
      </c>
      <c r="O1578" s="34">
        <v>1825</v>
      </c>
      <c r="P1578" s="34">
        <v>2190</v>
      </c>
      <c r="Q1578" s="48">
        <v>2.3290384453705478E-4</v>
      </c>
      <c r="R1578" s="14">
        <v>19671.582781340669</v>
      </c>
      <c r="S1578" s="14">
        <v>18068.411501290502</v>
      </c>
      <c r="T1578" s="14">
        <v>16595.893569359105</v>
      </c>
      <c r="U1578" s="14">
        <v>15243.381154221734</v>
      </c>
      <c r="V1578" s="14">
        <v>14001.094188859368</v>
      </c>
      <c r="W1578" s="12">
        <v>12860.049650534382</v>
      </c>
      <c r="X1578" s="88">
        <f t="shared" si="171"/>
        <v>31.580308847999998</v>
      </c>
      <c r="Y1578" s="88">
        <f t="shared" si="176"/>
        <v>29.006614360729195</v>
      </c>
      <c r="Z1578" s="88">
        <f t="shared" si="177"/>
        <v>26.642667768758901</v>
      </c>
      <c r="AA1578" s="88">
        <f t="shared" si="172"/>
        <v>24.47137528733705</v>
      </c>
      <c r="AB1578" s="88">
        <f t="shared" si="173"/>
        <v>22.47703622067073</v>
      </c>
      <c r="AC1578" s="88">
        <f t="shared" si="174"/>
        <v>20.645229429617448</v>
      </c>
      <c r="AD1578" s="88">
        <f t="shared" si="175"/>
        <v>18.962709051897569</v>
      </c>
    </row>
    <row r="1579" spans="1:30" x14ac:dyDescent="0.25">
      <c r="A1579" s="30" t="s">
        <v>961</v>
      </c>
      <c r="B1579" s="47">
        <v>40326</v>
      </c>
      <c r="C1579" s="35">
        <v>4301350069</v>
      </c>
      <c r="D1579" s="34">
        <v>366</v>
      </c>
      <c r="E1579" s="32">
        <v>21733</v>
      </c>
      <c r="F1579" s="34" t="s">
        <v>18</v>
      </c>
      <c r="G1579" s="34" t="s">
        <v>32</v>
      </c>
      <c r="H1579" s="34">
        <v>40.357059999999898</v>
      </c>
      <c r="I1579" s="2">
        <v>-110.36686</v>
      </c>
      <c r="J1579" s="35">
        <v>21733</v>
      </c>
      <c r="K1579" s="34">
        <v>365</v>
      </c>
      <c r="L1579" s="34">
        <v>730</v>
      </c>
      <c r="M1579" s="34">
        <v>1095</v>
      </c>
      <c r="N1579" s="34">
        <v>1460</v>
      </c>
      <c r="O1579" s="34">
        <v>1825</v>
      </c>
      <c r="P1579" s="34">
        <v>2190</v>
      </c>
      <c r="Q1579" s="48">
        <v>2.3290384453705478E-4</v>
      </c>
      <c r="R1579" s="14">
        <v>19961.82978880687</v>
      </c>
      <c r="S1579" s="14">
        <v>18335.004303009126</v>
      </c>
      <c r="T1579" s="14">
        <v>16840.759907684616</v>
      </c>
      <c r="U1579" s="14">
        <v>15468.291666652703</v>
      </c>
      <c r="V1579" s="14">
        <v>14207.675211583351</v>
      </c>
      <c r="W1579" s="12">
        <v>13049.794978524711</v>
      </c>
      <c r="X1579" s="88">
        <f t="shared" si="171"/>
        <v>32.046264751999999</v>
      </c>
      <c r="Y1579" s="88">
        <f t="shared" si="176"/>
        <v>29.434596344106435</v>
      </c>
      <c r="Z1579" s="88">
        <f t="shared" si="177"/>
        <v>27.035770584976287</v>
      </c>
      <c r="AA1579" s="88">
        <f t="shared" si="172"/>
        <v>24.832441477316905</v>
      </c>
      <c r="AB1579" s="88">
        <f t="shared" si="173"/>
        <v>22.808676667312742</v>
      </c>
      <c r="AC1579" s="88">
        <f t="shared" si="174"/>
        <v>20.94984223718896</v>
      </c>
      <c r="AD1579" s="88">
        <f t="shared" si="175"/>
        <v>19.24249688681374</v>
      </c>
    </row>
    <row r="1580" spans="1:30" x14ac:dyDescent="0.25">
      <c r="A1580" s="30" t="s">
        <v>1606</v>
      </c>
      <c r="B1580" s="47">
        <v>41148</v>
      </c>
      <c r="C1580" s="35">
        <v>4301350979</v>
      </c>
      <c r="D1580" s="34">
        <v>127</v>
      </c>
      <c r="E1580" s="32">
        <v>21766</v>
      </c>
      <c r="F1580" s="34" t="s">
        <v>18</v>
      </c>
      <c r="G1580" s="34" t="s">
        <v>32</v>
      </c>
      <c r="H1580" s="34">
        <v>40.1816099999999</v>
      </c>
      <c r="I1580" s="2">
        <v>-110.58129</v>
      </c>
      <c r="J1580" s="35">
        <v>21766</v>
      </c>
      <c r="K1580" s="34">
        <v>365</v>
      </c>
      <c r="L1580" s="34">
        <v>730</v>
      </c>
      <c r="M1580" s="34">
        <v>1095</v>
      </c>
      <c r="N1580" s="34">
        <v>1460</v>
      </c>
      <c r="O1580" s="34">
        <v>1825</v>
      </c>
      <c r="P1580" s="34">
        <v>2190</v>
      </c>
      <c r="Q1580" s="48">
        <v>2.3290384453705478E-4</v>
      </c>
      <c r="R1580" s="14">
        <v>19992.140394016948</v>
      </c>
      <c r="S1580" s="14">
        <v>18362.844690530375</v>
      </c>
      <c r="T1580" s="14">
        <v>16866.331392383167</v>
      </c>
      <c r="U1580" s="14">
        <v>15491.779156874925</v>
      </c>
      <c r="V1580" s="14">
        <v>14229.248546234907</v>
      </c>
      <c r="W1580" s="12">
        <v>13069.610155181928</v>
      </c>
      <c r="X1580" s="88">
        <f t="shared" si="171"/>
        <v>32.094924704</v>
      </c>
      <c r="Y1580" s="88">
        <f t="shared" si="176"/>
        <v>29.479290665155325</v>
      </c>
      <c r="Z1580" s="88">
        <f t="shared" si="177"/>
        <v>27.076822461353419</v>
      </c>
      <c r="AA1580" s="88">
        <f t="shared" si="172"/>
        <v>24.870147756650244</v>
      </c>
      <c r="AB1580" s="88">
        <f t="shared" si="173"/>
        <v>22.843310005094978</v>
      </c>
      <c r="AC1580" s="88">
        <f t="shared" si="174"/>
        <v>20.981653068359403</v>
      </c>
      <c r="AD1580" s="88">
        <f t="shared" si="175"/>
        <v>19.27171523666258</v>
      </c>
    </row>
    <row r="1581" spans="1:30" x14ac:dyDescent="0.25">
      <c r="A1581" s="30" t="s">
        <v>1355</v>
      </c>
      <c r="B1581" s="47">
        <v>40805</v>
      </c>
      <c r="C1581" s="35">
        <v>4301350647</v>
      </c>
      <c r="D1581" s="34">
        <v>347</v>
      </c>
      <c r="E1581" s="32">
        <v>22342</v>
      </c>
      <c r="F1581" s="34" t="s">
        <v>18</v>
      </c>
      <c r="G1581" s="34" t="s">
        <v>32</v>
      </c>
      <c r="H1581" s="34">
        <v>40.193080000000002</v>
      </c>
      <c r="I1581" s="2">
        <v>-110.65998</v>
      </c>
      <c r="J1581" s="35">
        <v>22342</v>
      </c>
      <c r="K1581" s="34">
        <v>365</v>
      </c>
      <c r="L1581" s="34">
        <v>730</v>
      </c>
      <c r="M1581" s="34">
        <v>1095</v>
      </c>
      <c r="N1581" s="34">
        <v>1460</v>
      </c>
      <c r="O1581" s="34">
        <v>1825</v>
      </c>
      <c r="P1581" s="34">
        <v>2190</v>
      </c>
      <c r="Q1581" s="48">
        <v>2.3290384453705478E-4</v>
      </c>
      <c r="R1581" s="14">
        <v>20521.198230411039</v>
      </c>
      <c r="S1581" s="14">
        <v>18848.785999992175</v>
      </c>
      <c r="T1581" s="14">
        <v>17312.670034394225</v>
      </c>
      <c r="U1581" s="14">
        <v>15901.742622571881</v>
      </c>
      <c r="V1581" s="14">
        <v>14605.801296516598</v>
      </c>
      <c r="W1581" s="12">
        <v>13415.475056835185</v>
      </c>
      <c r="X1581" s="88">
        <f t="shared" si="171"/>
        <v>32.944262047999999</v>
      </c>
      <c r="Y1581" s="88">
        <f t="shared" si="176"/>
        <v>30.259409723463214</v>
      </c>
      <c r="Z1581" s="88">
        <f t="shared" si="177"/>
        <v>27.79336430357246</v>
      </c>
      <c r="AA1581" s="88">
        <f t="shared" si="172"/>
        <v>25.528293723195798</v>
      </c>
      <c r="AB1581" s="88">
        <f t="shared" si="173"/>
        <v>23.447819173657631</v>
      </c>
      <c r="AC1581" s="88">
        <f t="shared" si="174"/>
        <v>21.536896666970769</v>
      </c>
      <c r="AD1581" s="88">
        <f t="shared" si="175"/>
        <v>19.781708252205981</v>
      </c>
    </row>
    <row r="1582" spans="1:30" x14ac:dyDescent="0.25">
      <c r="A1582" s="30" t="s">
        <v>925</v>
      </c>
      <c r="B1582" s="47">
        <v>40283</v>
      </c>
      <c r="C1582" s="35">
        <v>4301334123</v>
      </c>
      <c r="D1582" s="34">
        <v>358</v>
      </c>
      <c r="E1582" s="32">
        <v>22476</v>
      </c>
      <c r="F1582" s="34" t="s">
        <v>18</v>
      </c>
      <c r="G1582" s="34" t="s">
        <v>32</v>
      </c>
      <c r="H1582" s="34">
        <v>40.2622</v>
      </c>
      <c r="I1582" s="2">
        <v>-110.48716</v>
      </c>
      <c r="J1582" s="35">
        <v>22476</v>
      </c>
      <c r="K1582" s="34">
        <v>365</v>
      </c>
      <c r="L1582" s="34">
        <v>730</v>
      </c>
      <c r="M1582" s="34">
        <v>1095</v>
      </c>
      <c r="N1582" s="34">
        <v>1460</v>
      </c>
      <c r="O1582" s="34">
        <v>1825</v>
      </c>
      <c r="P1582" s="34">
        <v>2190</v>
      </c>
      <c r="Q1582" s="48">
        <v>2.3290384453705478E-4</v>
      </c>
      <c r="R1582" s="14">
        <v>20644.277657627717</v>
      </c>
      <c r="S1582" s="14">
        <v>18961.834846290578</v>
      </c>
      <c r="T1582" s="14">
        <v>17416.505760139851</v>
      </c>
      <c r="U1582" s="14">
        <v>15997.116067716659</v>
      </c>
      <c r="V1582" s="14">
        <v>14693.402109950186</v>
      </c>
      <c r="W1582" s="12">
        <v>13495.936683261463</v>
      </c>
      <c r="X1582" s="88">
        <f t="shared" si="171"/>
        <v>33.141850943999998</v>
      </c>
      <c r="Y1582" s="88">
        <f t="shared" si="176"/>
        <v>30.440895754389004</v>
      </c>
      <c r="Z1582" s="88">
        <f t="shared" si="177"/>
        <v>27.960059801588692</v>
      </c>
      <c r="AA1582" s="88">
        <f t="shared" si="172"/>
        <v>25.681404069579656</v>
      </c>
      <c r="AB1582" s="88">
        <f t="shared" si="173"/>
        <v>23.588451514955192</v>
      </c>
      <c r="AC1582" s="88">
        <f t="shared" si="174"/>
        <v>21.666067920814385</v>
      </c>
      <c r="AD1582" s="88">
        <f t="shared" si="175"/>
        <v>19.900352460683091</v>
      </c>
    </row>
    <row r="1583" spans="1:30" x14ac:dyDescent="0.25">
      <c r="A1583" s="30" t="s">
        <v>899</v>
      </c>
      <c r="B1583" s="47">
        <v>40235</v>
      </c>
      <c r="C1583" s="35">
        <v>4301334277</v>
      </c>
      <c r="D1583" s="34">
        <v>317</v>
      </c>
      <c r="E1583" s="32">
        <v>22682</v>
      </c>
      <c r="F1583" s="34" t="s">
        <v>18</v>
      </c>
      <c r="G1583" s="34" t="s">
        <v>32</v>
      </c>
      <c r="H1583" s="34">
        <v>40.230629999999898</v>
      </c>
      <c r="I1583" s="2">
        <v>-110.5455</v>
      </c>
      <c r="J1583" s="35">
        <v>22682</v>
      </c>
      <c r="K1583" s="34">
        <v>365</v>
      </c>
      <c r="L1583" s="34">
        <v>730</v>
      </c>
      <c r="M1583" s="34">
        <v>1095</v>
      </c>
      <c r="N1583" s="34">
        <v>1460</v>
      </c>
      <c r="O1583" s="34">
        <v>1825</v>
      </c>
      <c r="P1583" s="34">
        <v>2190</v>
      </c>
      <c r="Q1583" s="48">
        <v>2.3290384453705478E-4</v>
      </c>
      <c r="R1583" s="14">
        <v>20833.489314393661</v>
      </c>
      <c r="S1583" s="14">
        <v>19135.626356271707</v>
      </c>
      <c r="T1583" s="14">
        <v>17576.133816136862</v>
      </c>
      <c r="U1583" s="14">
        <v>16143.734946073557</v>
      </c>
      <c r="V1583" s="14">
        <v>14828.072017168986</v>
      </c>
      <c r="W1583" s="12">
        <v>13619.631422394399</v>
      </c>
      <c r="X1583" s="88">
        <f t="shared" si="171"/>
        <v>33.445607007999996</v>
      </c>
      <c r="Y1583" s="88">
        <f t="shared" si="176"/>
        <v>30.719896667603283</v>
      </c>
      <c r="Z1583" s="88">
        <f t="shared" si="177"/>
        <v>28.216323029882307</v>
      </c>
      <c r="AA1583" s="88">
        <f t="shared" si="172"/>
        <v>25.916782661781713</v>
      </c>
      <c r="AB1583" s="88">
        <f t="shared" si="173"/>
        <v>23.804647502323085</v>
      </c>
      <c r="AC1583" s="88">
        <f t="shared" si="174"/>
        <v>21.864644624484423</v>
      </c>
      <c r="AD1583" s="88">
        <f t="shared" si="175"/>
        <v>20.082745796103126</v>
      </c>
    </row>
    <row r="1584" spans="1:30" x14ac:dyDescent="0.25">
      <c r="A1584" s="30" t="s">
        <v>1419</v>
      </c>
      <c r="B1584" s="47">
        <v>40892</v>
      </c>
      <c r="C1584" s="35">
        <v>4301350693</v>
      </c>
      <c r="D1584" s="34">
        <v>365</v>
      </c>
      <c r="E1584" s="32">
        <v>23192</v>
      </c>
      <c r="F1584" s="34" t="s">
        <v>18</v>
      </c>
      <c r="G1584" s="34" t="s">
        <v>32</v>
      </c>
      <c r="H1584" s="34">
        <v>40.03584</v>
      </c>
      <c r="I1584" s="2">
        <v>-110.17233</v>
      </c>
      <c r="J1584" s="35">
        <v>23192</v>
      </c>
      <c r="K1584" s="34">
        <v>365</v>
      </c>
      <c r="L1584" s="34">
        <v>730</v>
      </c>
      <c r="M1584" s="34">
        <v>1095</v>
      </c>
      <c r="N1584" s="34">
        <v>1460</v>
      </c>
      <c r="O1584" s="34">
        <v>1825</v>
      </c>
      <c r="P1584" s="34">
        <v>2190</v>
      </c>
      <c r="Q1584" s="48">
        <v>2.3290384453705478E-4</v>
      </c>
      <c r="R1584" s="14">
        <v>21301.925940367593</v>
      </c>
      <c r="S1584" s="14">
        <v>19565.886890691007</v>
      </c>
      <c r="T1584" s="14">
        <v>17971.32948875082</v>
      </c>
      <c r="U1584" s="14">
        <v>16506.723431326071</v>
      </c>
      <c r="V1584" s="14">
        <v>15161.478098147567</v>
      </c>
      <c r="W1584" s="12">
        <v>13925.865970733221</v>
      </c>
      <c r="X1584" s="88">
        <f t="shared" si="171"/>
        <v>34.197624447999999</v>
      </c>
      <c r="Y1584" s="88">
        <f t="shared" si="176"/>
        <v>31.410627083813392</v>
      </c>
      <c r="Z1584" s="88">
        <f t="shared" si="177"/>
        <v>28.85076111934708</v>
      </c>
      <c r="AA1584" s="88">
        <f t="shared" si="172"/>
        <v>26.499516069660586</v>
      </c>
      <c r="AB1584" s="88">
        <f t="shared" si="173"/>
        <v>24.339889995321268</v>
      </c>
      <c r="AC1584" s="88">
        <f t="shared" si="174"/>
        <v>22.356266560754904</v>
      </c>
      <c r="AD1584" s="88">
        <f t="shared" si="175"/>
        <v>20.534302111948847</v>
      </c>
    </row>
    <row r="1585" spans="1:30" x14ac:dyDescent="0.25">
      <c r="A1585" s="30" t="s">
        <v>1394</v>
      </c>
      <c r="B1585" s="47">
        <v>40864</v>
      </c>
      <c r="C1585" s="35">
        <v>4301350857</v>
      </c>
      <c r="D1585" s="34">
        <v>363</v>
      </c>
      <c r="E1585" s="32">
        <v>23257</v>
      </c>
      <c r="F1585" s="34" t="s">
        <v>18</v>
      </c>
      <c r="G1585" s="34" t="s">
        <v>32</v>
      </c>
      <c r="H1585" s="34">
        <v>40.223109999999899</v>
      </c>
      <c r="I1585" s="2">
        <v>-110.02293</v>
      </c>
      <c r="J1585" s="35">
        <v>23257</v>
      </c>
      <c r="K1585" s="34">
        <v>365</v>
      </c>
      <c r="L1585" s="34">
        <v>730</v>
      </c>
      <c r="M1585" s="34">
        <v>1095</v>
      </c>
      <c r="N1585" s="34">
        <v>1460</v>
      </c>
      <c r="O1585" s="34">
        <v>1825</v>
      </c>
      <c r="P1585" s="34">
        <v>2190</v>
      </c>
      <c r="Q1585" s="48">
        <v>2.3290384453705478E-4</v>
      </c>
      <c r="R1585" s="14">
        <v>21361.628647599566</v>
      </c>
      <c r="S1585" s="14">
        <v>19620.724017626802</v>
      </c>
      <c r="T1585" s="14">
        <v>18021.697564672209</v>
      </c>
      <c r="U1585" s="14">
        <v>16552.986669642567</v>
      </c>
      <c r="V1585" s="14">
        <v>15203.971030036995</v>
      </c>
      <c r="W1585" s="12">
        <v>13964.895864148953</v>
      </c>
      <c r="X1585" s="88">
        <f t="shared" si="171"/>
        <v>34.293469807999998</v>
      </c>
      <c r="Y1585" s="88">
        <f t="shared" si="176"/>
        <v>31.498661352546051</v>
      </c>
      <c r="Z1585" s="88">
        <f t="shared" si="177"/>
        <v>28.931620875847493</v>
      </c>
      <c r="AA1585" s="88">
        <f t="shared" si="172"/>
        <v>26.573786013802017</v>
      </c>
      <c r="AB1585" s="88">
        <f t="shared" si="173"/>
        <v>24.40810717580143</v>
      </c>
      <c r="AC1585" s="88">
        <f t="shared" si="174"/>
        <v>22.41892425851487</v>
      </c>
      <c r="AD1585" s="88">
        <f t="shared" si="175"/>
        <v>20.591853407105653</v>
      </c>
    </row>
    <row r="1586" spans="1:30" x14ac:dyDescent="0.25">
      <c r="A1586" s="30" t="s">
        <v>682</v>
      </c>
      <c r="B1586" s="47">
        <v>39596</v>
      </c>
      <c r="C1586" s="35">
        <v>4304739467</v>
      </c>
      <c r="D1586" s="34">
        <v>366</v>
      </c>
      <c r="E1586" s="32">
        <v>23259</v>
      </c>
      <c r="F1586" s="34" t="s">
        <v>18</v>
      </c>
      <c r="G1586" s="34" t="s">
        <v>19</v>
      </c>
      <c r="H1586" s="34">
        <v>40.416400000000003</v>
      </c>
      <c r="I1586" s="2">
        <v>-109.9472</v>
      </c>
      <c r="J1586" s="35">
        <v>23259</v>
      </c>
      <c r="K1586" s="34">
        <v>365</v>
      </c>
      <c r="L1586" s="34">
        <v>730</v>
      </c>
      <c r="M1586" s="34">
        <v>1095</v>
      </c>
      <c r="N1586" s="34">
        <v>1460</v>
      </c>
      <c r="O1586" s="34">
        <v>1825</v>
      </c>
      <c r="P1586" s="34">
        <v>2190</v>
      </c>
      <c r="Q1586" s="48">
        <v>2.3290384453705478E-4</v>
      </c>
      <c r="R1586" s="14">
        <v>21363.465653975934</v>
      </c>
      <c r="S1586" s="14">
        <v>19622.41131384021</v>
      </c>
      <c r="T1586" s="14">
        <v>18023.247351623635</v>
      </c>
      <c r="U1586" s="14">
        <v>16554.410153898458</v>
      </c>
      <c r="V1586" s="14">
        <v>15205.278504864362</v>
      </c>
      <c r="W1586" s="12">
        <v>13966.096783946359</v>
      </c>
      <c r="X1586" s="88">
        <f t="shared" si="171"/>
        <v>34.296418895999999</v>
      </c>
      <c r="Y1586" s="88">
        <f t="shared" si="176"/>
        <v>31.50137009927629</v>
      </c>
      <c r="Z1586" s="88">
        <f t="shared" si="177"/>
        <v>28.934108868355196</v>
      </c>
      <c r="AA1586" s="88">
        <f t="shared" si="172"/>
        <v>26.576071242852521</v>
      </c>
      <c r="AB1586" s="88">
        <f t="shared" si="173"/>
        <v>24.410206165970045</v>
      </c>
      <c r="AC1586" s="88">
        <f t="shared" si="174"/>
        <v>22.420852187676715</v>
      </c>
      <c r="AD1586" s="88">
        <f t="shared" si="175"/>
        <v>20.593624216187401</v>
      </c>
    </row>
    <row r="1587" spans="1:30" x14ac:dyDescent="0.25">
      <c r="A1587" s="30" t="s">
        <v>310</v>
      </c>
      <c r="B1587" s="47">
        <v>36513</v>
      </c>
      <c r="C1587" s="35">
        <v>4304731213</v>
      </c>
      <c r="D1587" s="34">
        <v>366</v>
      </c>
      <c r="E1587" s="32">
        <v>23261</v>
      </c>
      <c r="F1587" s="34" t="s">
        <v>18</v>
      </c>
      <c r="G1587" s="34" t="s">
        <v>19</v>
      </c>
      <c r="H1587" s="34">
        <v>40.40896</v>
      </c>
      <c r="I1587" s="2">
        <v>-109.966269999999</v>
      </c>
      <c r="J1587" s="35">
        <v>23261</v>
      </c>
      <c r="K1587" s="34">
        <v>365</v>
      </c>
      <c r="L1587" s="34">
        <v>730</v>
      </c>
      <c r="M1587" s="34">
        <v>1095</v>
      </c>
      <c r="N1587" s="34">
        <v>1460</v>
      </c>
      <c r="O1587" s="34">
        <v>1825</v>
      </c>
      <c r="P1587" s="34">
        <v>2190</v>
      </c>
      <c r="Q1587" s="48">
        <v>2.3290384453705478E-4</v>
      </c>
      <c r="R1587" s="14">
        <v>21365.302660352303</v>
      </c>
      <c r="S1587" s="14">
        <v>19624.098610053617</v>
      </c>
      <c r="T1587" s="14">
        <v>18024.797138575061</v>
      </c>
      <c r="U1587" s="14">
        <v>16555.833638154352</v>
      </c>
      <c r="V1587" s="14">
        <v>15206.585979691728</v>
      </c>
      <c r="W1587" s="12">
        <v>13967.297703743767</v>
      </c>
      <c r="X1587" s="88">
        <f t="shared" si="171"/>
        <v>34.299367984</v>
      </c>
      <c r="Y1587" s="88">
        <f t="shared" si="176"/>
        <v>31.504078846006525</v>
      </c>
      <c r="Z1587" s="88">
        <f t="shared" si="177"/>
        <v>28.936596860862899</v>
      </c>
      <c r="AA1587" s="88">
        <f t="shared" si="172"/>
        <v>26.578356471903025</v>
      </c>
      <c r="AB1587" s="88">
        <f t="shared" si="173"/>
        <v>24.412305156138672</v>
      </c>
      <c r="AC1587" s="88">
        <f t="shared" si="174"/>
        <v>22.42278011683856</v>
      </c>
      <c r="AD1587" s="88">
        <f t="shared" si="175"/>
        <v>20.595395025269148</v>
      </c>
    </row>
    <row r="1588" spans="1:30" x14ac:dyDescent="0.25">
      <c r="A1588" s="30" t="s">
        <v>1229</v>
      </c>
      <c r="B1588" s="47">
        <v>40620</v>
      </c>
      <c r="C1588" s="35">
        <v>4301350302</v>
      </c>
      <c r="D1588" s="34">
        <v>361</v>
      </c>
      <c r="E1588" s="32">
        <v>23629</v>
      </c>
      <c r="F1588" s="34" t="s">
        <v>18</v>
      </c>
      <c r="G1588" s="34" t="s">
        <v>32</v>
      </c>
      <c r="H1588" s="34">
        <v>40.274450000000002</v>
      </c>
      <c r="I1588" s="2">
        <v>-110.41213</v>
      </c>
      <c r="J1588" s="35">
        <v>23629</v>
      </c>
      <c r="K1588" s="34">
        <v>365</v>
      </c>
      <c r="L1588" s="34">
        <v>730</v>
      </c>
      <c r="M1588" s="34">
        <v>1095</v>
      </c>
      <c r="N1588" s="34">
        <v>1460</v>
      </c>
      <c r="O1588" s="34">
        <v>1825</v>
      </c>
      <c r="P1588" s="34">
        <v>2190</v>
      </c>
      <c r="Q1588" s="48">
        <v>2.3290384453705478E-4</v>
      </c>
      <c r="R1588" s="14">
        <v>21703.311833604082</v>
      </c>
      <c r="S1588" s="14">
        <v>19934.56111332088</v>
      </c>
      <c r="T1588" s="14">
        <v>18309.957937637682</v>
      </c>
      <c r="U1588" s="14">
        <v>16817.754741238517</v>
      </c>
      <c r="V1588" s="14">
        <v>15447.161347927255</v>
      </c>
      <c r="W1588" s="12">
        <v>14188.266946466681</v>
      </c>
      <c r="X1588" s="88">
        <f t="shared" si="171"/>
        <v>34.842000175999999</v>
      </c>
      <c r="Y1588" s="88">
        <f t="shared" si="176"/>
        <v>32.0024882443699</v>
      </c>
      <c r="Z1588" s="88">
        <f t="shared" si="177"/>
        <v>29.394387482280624</v>
      </c>
      <c r="AA1588" s="88">
        <f t="shared" si="172"/>
        <v>26.998838617196018</v>
      </c>
      <c r="AB1588" s="88">
        <f t="shared" si="173"/>
        <v>24.798519347164806</v>
      </c>
      <c r="AC1588" s="88">
        <f t="shared" si="174"/>
        <v>22.777519082618046</v>
      </c>
      <c r="AD1588" s="88">
        <f t="shared" si="175"/>
        <v>20.921223896310767</v>
      </c>
    </row>
    <row r="1589" spans="1:30" x14ac:dyDescent="0.25">
      <c r="A1589" s="30" t="s">
        <v>178</v>
      </c>
      <c r="B1589" s="47">
        <v>31294</v>
      </c>
      <c r="C1589" s="35">
        <v>4301331103</v>
      </c>
      <c r="D1589" s="34">
        <v>366</v>
      </c>
      <c r="E1589" s="32">
        <v>23695</v>
      </c>
      <c r="F1589" s="34" t="s">
        <v>18</v>
      </c>
      <c r="G1589" s="34" t="s">
        <v>32</v>
      </c>
      <c r="H1589" s="34">
        <v>40.303539999999899</v>
      </c>
      <c r="I1589" s="2">
        <v>-110.3283</v>
      </c>
      <c r="J1589" s="35">
        <v>23695</v>
      </c>
      <c r="K1589" s="34">
        <v>365</v>
      </c>
      <c r="L1589" s="34">
        <v>730</v>
      </c>
      <c r="M1589" s="34">
        <v>1095</v>
      </c>
      <c r="N1589" s="34">
        <v>1460</v>
      </c>
      <c r="O1589" s="34">
        <v>1825</v>
      </c>
      <c r="P1589" s="34">
        <v>2190</v>
      </c>
      <c r="Q1589" s="48">
        <v>2.3290384453705478E-4</v>
      </c>
      <c r="R1589" s="14">
        <v>21763.933044024237</v>
      </c>
      <c r="S1589" s="14">
        <v>19990.241888363376</v>
      </c>
      <c r="T1589" s="14">
        <v>18361.100907034783</v>
      </c>
      <c r="U1589" s="14">
        <v>16864.729721682961</v>
      </c>
      <c r="V1589" s="14">
        <v>15490.308017230365</v>
      </c>
      <c r="W1589" s="12">
        <v>14227.897299781116</v>
      </c>
      <c r="X1589" s="88">
        <f t="shared" si="171"/>
        <v>34.939320080000002</v>
      </c>
      <c r="Y1589" s="88">
        <f t="shared" si="176"/>
        <v>32.091876886467674</v>
      </c>
      <c r="Z1589" s="88">
        <f t="shared" si="177"/>
        <v>29.476491235034885</v>
      </c>
      <c r="AA1589" s="88">
        <f t="shared" si="172"/>
        <v>27.074251175862695</v>
      </c>
      <c r="AB1589" s="88">
        <f t="shared" si="173"/>
        <v>24.86778602272928</v>
      </c>
      <c r="AC1589" s="88">
        <f t="shared" si="174"/>
        <v>22.841140744958931</v>
      </c>
      <c r="AD1589" s="88">
        <f t="shared" si="175"/>
        <v>20.979660596008443</v>
      </c>
    </row>
    <row r="1590" spans="1:30" x14ac:dyDescent="0.25">
      <c r="A1590" s="30" t="s">
        <v>1489</v>
      </c>
      <c r="B1590" s="47">
        <v>40980</v>
      </c>
      <c r="C1590" s="35">
        <v>4304751897</v>
      </c>
      <c r="D1590" s="34">
        <v>299</v>
      </c>
      <c r="E1590" s="32">
        <v>23933</v>
      </c>
      <c r="F1590" s="34" t="s">
        <v>18</v>
      </c>
      <c r="G1590" s="34" t="s">
        <v>19</v>
      </c>
      <c r="H1590" s="34">
        <v>40.180410000000002</v>
      </c>
      <c r="I1590" s="2">
        <v>-109.83351</v>
      </c>
      <c r="J1590" s="35">
        <v>23933</v>
      </c>
      <c r="K1590" s="34">
        <v>365</v>
      </c>
      <c r="L1590" s="34">
        <v>730</v>
      </c>
      <c r="M1590" s="34">
        <v>1095</v>
      </c>
      <c r="N1590" s="34">
        <v>1460</v>
      </c>
      <c r="O1590" s="34">
        <v>1825</v>
      </c>
      <c r="P1590" s="34">
        <v>2190</v>
      </c>
      <c r="Q1590" s="48">
        <v>2.3290384453705478E-4</v>
      </c>
      <c r="R1590" s="14">
        <v>21982.536802812076</v>
      </c>
      <c r="S1590" s="14">
        <v>20191.030137759051</v>
      </c>
      <c r="T1590" s="14">
        <v>18545.525554254629</v>
      </c>
      <c r="U1590" s="14">
        <v>17034.124348134133</v>
      </c>
      <c r="V1590" s="14">
        <v>15645.897521687037</v>
      </c>
      <c r="W1590" s="12">
        <v>14370.806755672567</v>
      </c>
      <c r="X1590" s="88">
        <f t="shared" si="171"/>
        <v>35.290261551999997</v>
      </c>
      <c r="Y1590" s="88">
        <f t="shared" si="176"/>
        <v>32.414217747365726</v>
      </c>
      <c r="Z1590" s="88">
        <f t="shared" si="177"/>
        <v>29.772562343451781</v>
      </c>
      <c r="AA1590" s="88">
        <f t="shared" si="172"/>
        <v>27.346193432872838</v>
      </c>
      <c r="AB1590" s="88">
        <f t="shared" si="173"/>
        <v>25.117565852795096</v>
      </c>
      <c r="AC1590" s="88">
        <f t="shared" si="174"/>
        <v>23.07056431521849</v>
      </c>
      <c r="AD1590" s="88">
        <f t="shared" si="175"/>
        <v>21.190386876736451</v>
      </c>
    </row>
    <row r="1591" spans="1:30" x14ac:dyDescent="0.25">
      <c r="A1591" s="30" t="s">
        <v>1369</v>
      </c>
      <c r="B1591" s="47">
        <v>40823</v>
      </c>
      <c r="C1591" s="35">
        <v>4301350630</v>
      </c>
      <c r="D1591" s="34">
        <v>345</v>
      </c>
      <c r="E1591" s="32">
        <v>23950</v>
      </c>
      <c r="F1591" s="34" t="s">
        <v>18</v>
      </c>
      <c r="G1591" s="34" t="s">
        <v>32</v>
      </c>
      <c r="H1591" s="34">
        <v>40.061410000000002</v>
      </c>
      <c r="I1591" s="2">
        <v>-110.10269</v>
      </c>
      <c r="J1591" s="35">
        <v>23950</v>
      </c>
      <c r="K1591" s="34">
        <v>365</v>
      </c>
      <c r="L1591" s="34">
        <v>730</v>
      </c>
      <c r="M1591" s="34">
        <v>1095</v>
      </c>
      <c r="N1591" s="34">
        <v>1460</v>
      </c>
      <c r="O1591" s="34">
        <v>1825</v>
      </c>
      <c r="P1591" s="34">
        <v>2190</v>
      </c>
      <c r="Q1591" s="48">
        <v>2.3290384453705478E-4</v>
      </c>
      <c r="R1591" s="14">
        <v>21998.151357011207</v>
      </c>
      <c r="S1591" s="14">
        <v>20205.372155573026</v>
      </c>
      <c r="T1591" s="14">
        <v>18558.698743341763</v>
      </c>
      <c r="U1591" s="14">
        <v>17046.223964309218</v>
      </c>
      <c r="V1591" s="14">
        <v>15657.011057719656</v>
      </c>
      <c r="W1591" s="12">
        <v>14381.014573950528</v>
      </c>
      <c r="X1591" s="88">
        <f t="shared" si="171"/>
        <v>35.315328799999996</v>
      </c>
      <c r="Y1591" s="88">
        <f t="shared" si="176"/>
        <v>32.437242094572731</v>
      </c>
      <c r="Z1591" s="88">
        <f t="shared" si="177"/>
        <v>29.793710279767271</v>
      </c>
      <c r="AA1591" s="88">
        <f t="shared" si="172"/>
        <v>27.365617879802137</v>
      </c>
      <c r="AB1591" s="88">
        <f t="shared" si="173"/>
        <v>25.13540726922837</v>
      </c>
      <c r="AC1591" s="88">
        <f t="shared" si="174"/>
        <v>23.086951713094169</v>
      </c>
      <c r="AD1591" s="88">
        <f t="shared" si="175"/>
        <v>21.205438753931308</v>
      </c>
    </row>
    <row r="1592" spans="1:30" x14ac:dyDescent="0.25">
      <c r="A1592" s="30" t="s">
        <v>1512</v>
      </c>
      <c r="B1592" s="47">
        <v>41012</v>
      </c>
      <c r="C1592" s="35">
        <v>4301351068</v>
      </c>
      <c r="D1592" s="34">
        <v>267</v>
      </c>
      <c r="E1592" s="32">
        <v>23951</v>
      </c>
      <c r="F1592" s="34" t="s">
        <v>18</v>
      </c>
      <c r="G1592" s="34" t="s">
        <v>32</v>
      </c>
      <c r="H1592" s="34">
        <v>40.205150000000003</v>
      </c>
      <c r="I1592" s="2">
        <v>-110.11754000000001</v>
      </c>
      <c r="J1592" s="35">
        <v>23951</v>
      </c>
      <c r="K1592" s="34">
        <v>365</v>
      </c>
      <c r="L1592" s="34">
        <v>730</v>
      </c>
      <c r="M1592" s="34">
        <v>1095</v>
      </c>
      <c r="N1592" s="34">
        <v>1460</v>
      </c>
      <c r="O1592" s="34">
        <v>1825</v>
      </c>
      <c r="P1592" s="34">
        <v>2190</v>
      </c>
      <c r="Q1592" s="48">
        <v>2.3290384453705478E-4</v>
      </c>
      <c r="R1592" s="14">
        <v>21999.06986019939</v>
      </c>
      <c r="S1592" s="14">
        <v>20206.21580367973</v>
      </c>
      <c r="T1592" s="14">
        <v>18559.473636817474</v>
      </c>
      <c r="U1592" s="14">
        <v>17046.935706437165</v>
      </c>
      <c r="V1592" s="14">
        <v>15657.66479513334</v>
      </c>
      <c r="W1592" s="12">
        <v>14381.615033849232</v>
      </c>
      <c r="X1592" s="88">
        <f t="shared" si="171"/>
        <v>35.316803344</v>
      </c>
      <c r="Y1592" s="88">
        <f t="shared" si="176"/>
        <v>32.438596467937849</v>
      </c>
      <c r="Z1592" s="88">
        <f t="shared" si="177"/>
        <v>29.794954276021123</v>
      </c>
      <c r="AA1592" s="88">
        <f t="shared" si="172"/>
        <v>27.366760494327384</v>
      </c>
      <c r="AB1592" s="88">
        <f t="shared" si="173"/>
        <v>25.136456764312683</v>
      </c>
      <c r="AC1592" s="88">
        <f t="shared" si="174"/>
        <v>23.087915677675095</v>
      </c>
      <c r="AD1592" s="88">
        <f t="shared" si="175"/>
        <v>21.206324158472182</v>
      </c>
    </row>
    <row r="1593" spans="1:30" x14ac:dyDescent="0.25">
      <c r="A1593" s="30" t="s">
        <v>1610</v>
      </c>
      <c r="B1593" s="47">
        <v>41158</v>
      </c>
      <c r="C1593" s="35">
        <v>4301350973</v>
      </c>
      <c r="D1593" s="34">
        <v>118</v>
      </c>
      <c r="E1593" s="32">
        <v>24113</v>
      </c>
      <c r="F1593" s="34" t="s">
        <v>18</v>
      </c>
      <c r="G1593" s="34" t="s">
        <v>32</v>
      </c>
      <c r="H1593" s="34">
        <v>40.169980000000002</v>
      </c>
      <c r="I1593" s="2">
        <v>-110.60896</v>
      </c>
      <c r="J1593" s="35">
        <v>24113</v>
      </c>
      <c r="K1593" s="34">
        <v>365</v>
      </c>
      <c r="L1593" s="34">
        <v>730</v>
      </c>
      <c r="M1593" s="34">
        <v>1095</v>
      </c>
      <c r="N1593" s="34">
        <v>1460</v>
      </c>
      <c r="O1593" s="34">
        <v>1825</v>
      </c>
      <c r="P1593" s="34">
        <v>2190</v>
      </c>
      <c r="Q1593" s="48">
        <v>2.3290384453705478E-4</v>
      </c>
      <c r="R1593" s="14">
        <v>22147.86737668523</v>
      </c>
      <c r="S1593" s="14">
        <v>20342.88679696586</v>
      </c>
      <c r="T1593" s="14">
        <v>18685.006379883085</v>
      </c>
      <c r="U1593" s="14">
        <v>17162.237931164433</v>
      </c>
      <c r="V1593" s="14">
        <v>15763.570256150064</v>
      </c>
      <c r="W1593" s="12">
        <v>14478.889537439209</v>
      </c>
      <c r="X1593" s="88">
        <f t="shared" si="171"/>
        <v>35.555679472000001</v>
      </c>
      <c r="Y1593" s="88">
        <f t="shared" si="176"/>
        <v>32.658004953086945</v>
      </c>
      <c r="Z1593" s="88">
        <f t="shared" si="177"/>
        <v>29.996481669145226</v>
      </c>
      <c r="AA1593" s="88">
        <f t="shared" si="172"/>
        <v>27.551864047418324</v>
      </c>
      <c r="AB1593" s="88">
        <f t="shared" si="173"/>
        <v>25.306474967970924</v>
      </c>
      <c r="AC1593" s="88">
        <f t="shared" si="174"/>
        <v>23.244077939784539</v>
      </c>
      <c r="AD1593" s="88">
        <f t="shared" si="175"/>
        <v>21.349759694093759</v>
      </c>
    </row>
    <row r="1594" spans="1:30" x14ac:dyDescent="0.25">
      <c r="A1594" s="30" t="s">
        <v>1653</v>
      </c>
      <c r="B1594" s="47">
        <v>41208</v>
      </c>
      <c r="C1594" s="35">
        <v>4301351405</v>
      </c>
      <c r="D1594" s="34">
        <v>68</v>
      </c>
      <c r="E1594" s="32">
        <v>24120</v>
      </c>
      <c r="F1594" s="34" t="s">
        <v>18</v>
      </c>
      <c r="G1594" s="34" t="s">
        <v>32</v>
      </c>
      <c r="H1594" s="34">
        <v>40.256839999999897</v>
      </c>
      <c r="I1594" s="2">
        <v>-110.01054000000001</v>
      </c>
      <c r="J1594" s="35">
        <v>24120</v>
      </c>
      <c r="K1594" s="34">
        <v>365</v>
      </c>
      <c r="L1594" s="34">
        <v>730</v>
      </c>
      <c r="M1594" s="34">
        <v>1095</v>
      </c>
      <c r="N1594" s="34">
        <v>1460</v>
      </c>
      <c r="O1594" s="34">
        <v>1825</v>
      </c>
      <c r="P1594" s="34">
        <v>2190</v>
      </c>
      <c r="Q1594" s="48">
        <v>2.3290384453705478E-4</v>
      </c>
      <c r="R1594" s="14">
        <v>22154.296899002518</v>
      </c>
      <c r="S1594" s="14">
        <v>20348.792333712794</v>
      </c>
      <c r="T1594" s="14">
        <v>18690.43063421308</v>
      </c>
      <c r="U1594" s="14">
        <v>17167.220126060056</v>
      </c>
      <c r="V1594" s="14">
        <v>15768.14641804585</v>
      </c>
      <c r="W1594" s="12">
        <v>14483.092756730135</v>
      </c>
      <c r="X1594" s="88">
        <f t="shared" si="171"/>
        <v>35.566001280000002</v>
      </c>
      <c r="Y1594" s="88">
        <f t="shared" si="176"/>
        <v>32.667485566642767</v>
      </c>
      <c r="Z1594" s="88">
        <f t="shared" si="177"/>
        <v>30.005189642922197</v>
      </c>
      <c r="AA1594" s="88">
        <f t="shared" si="172"/>
        <v>27.559862349095091</v>
      </c>
      <c r="AB1594" s="88">
        <f t="shared" si="173"/>
        <v>25.313821433561099</v>
      </c>
      <c r="AC1594" s="88">
        <f t="shared" si="174"/>
        <v>23.250825691850999</v>
      </c>
      <c r="AD1594" s="88">
        <f t="shared" si="175"/>
        <v>21.35595752587988</v>
      </c>
    </row>
    <row r="1595" spans="1:30" x14ac:dyDescent="0.25">
      <c r="A1595" s="30" t="s">
        <v>1387</v>
      </c>
      <c r="B1595" s="47">
        <v>40848</v>
      </c>
      <c r="C1595" s="35">
        <v>4304751500</v>
      </c>
      <c r="D1595" s="34">
        <v>352</v>
      </c>
      <c r="E1595" s="32">
        <v>24216</v>
      </c>
      <c r="F1595" s="34" t="s">
        <v>18</v>
      </c>
      <c r="G1595" s="34" t="s">
        <v>19</v>
      </c>
      <c r="H1595" s="34">
        <v>40.139870000000002</v>
      </c>
      <c r="I1595" s="2">
        <v>-109.96136</v>
      </c>
      <c r="J1595" s="35">
        <v>24216</v>
      </c>
      <c r="K1595" s="34">
        <v>365</v>
      </c>
      <c r="L1595" s="34">
        <v>730</v>
      </c>
      <c r="M1595" s="34">
        <v>1095</v>
      </c>
      <c r="N1595" s="34">
        <v>1460</v>
      </c>
      <c r="O1595" s="34">
        <v>1825</v>
      </c>
      <c r="P1595" s="34">
        <v>2190</v>
      </c>
      <c r="Q1595" s="48">
        <v>2.3290384453705478E-4</v>
      </c>
      <c r="R1595" s="14">
        <v>22242.4732050682</v>
      </c>
      <c r="S1595" s="14">
        <v>20429.782551956425</v>
      </c>
      <c r="T1595" s="14">
        <v>18764.820407881591</v>
      </c>
      <c r="U1595" s="14">
        <v>17235.547370342883</v>
      </c>
      <c r="V1595" s="14">
        <v>15830.905209759465</v>
      </c>
      <c r="W1595" s="12">
        <v>14540.736907005677</v>
      </c>
      <c r="X1595" s="88">
        <f t="shared" si="171"/>
        <v>35.707557504</v>
      </c>
      <c r="Y1595" s="88">
        <f t="shared" si="176"/>
        <v>32.797505409694082</v>
      </c>
      <c r="Z1595" s="88">
        <f t="shared" si="177"/>
        <v>30.124613283292032</v>
      </c>
      <c r="AA1595" s="88">
        <f t="shared" si="172"/>
        <v>27.66955334351935</v>
      </c>
      <c r="AB1595" s="88">
        <f t="shared" si="173"/>
        <v>25.414572961654876</v>
      </c>
      <c r="AC1595" s="88">
        <f t="shared" si="174"/>
        <v>23.34336629161956</v>
      </c>
      <c r="AD1595" s="88">
        <f t="shared" si="175"/>
        <v>21.440956361803778</v>
      </c>
    </row>
    <row r="1596" spans="1:30" x14ac:dyDescent="0.25">
      <c r="A1596" s="30" t="s">
        <v>1534</v>
      </c>
      <c r="B1596" s="47">
        <v>41047</v>
      </c>
      <c r="C1596" s="35">
        <v>4304752003</v>
      </c>
      <c r="D1596" s="34">
        <v>243</v>
      </c>
      <c r="E1596" s="32">
        <v>24247</v>
      </c>
      <c r="F1596" s="34" t="s">
        <v>18</v>
      </c>
      <c r="G1596" s="34" t="s">
        <v>19</v>
      </c>
      <c r="H1596" s="34">
        <v>40.133589999999899</v>
      </c>
      <c r="I1596" s="2">
        <v>-109.81439</v>
      </c>
      <c r="J1596" s="35">
        <v>24247</v>
      </c>
      <c r="K1596" s="34">
        <v>365</v>
      </c>
      <c r="L1596" s="34">
        <v>730</v>
      </c>
      <c r="M1596" s="34">
        <v>1095</v>
      </c>
      <c r="N1596" s="34">
        <v>1460</v>
      </c>
      <c r="O1596" s="34">
        <v>1825</v>
      </c>
      <c r="P1596" s="34">
        <v>2190</v>
      </c>
      <c r="Q1596" s="48">
        <v>2.3290384453705478E-4</v>
      </c>
      <c r="R1596" s="14">
        <v>22270.946803901908</v>
      </c>
      <c r="S1596" s="14">
        <v>20455.935643264267</v>
      </c>
      <c r="T1596" s="14">
        <v>18788.842105628715</v>
      </c>
      <c r="U1596" s="14">
        <v>17257.611376309211</v>
      </c>
      <c r="V1596" s="14">
        <v>15851.171069583654</v>
      </c>
      <c r="W1596" s="12">
        <v>14559.351163865487</v>
      </c>
      <c r="X1596" s="88">
        <f t="shared" si="171"/>
        <v>35.753268368000001</v>
      </c>
      <c r="Y1596" s="88">
        <f t="shared" si="176"/>
        <v>32.839490984012734</v>
      </c>
      <c r="Z1596" s="88">
        <f t="shared" si="177"/>
        <v>30.163177167161464</v>
      </c>
      <c r="AA1596" s="88">
        <f t="shared" si="172"/>
        <v>27.704974393802186</v>
      </c>
      <c r="AB1596" s="88">
        <f t="shared" si="173"/>
        <v>25.447107309268489</v>
      </c>
      <c r="AC1596" s="88">
        <f t="shared" si="174"/>
        <v>23.373249193628158</v>
      </c>
      <c r="AD1596" s="88">
        <f t="shared" si="175"/>
        <v>21.46840390257087</v>
      </c>
    </row>
    <row r="1597" spans="1:30" x14ac:dyDescent="0.25">
      <c r="A1597" s="30" t="s">
        <v>1507</v>
      </c>
      <c r="B1597" s="47">
        <v>41005</v>
      </c>
      <c r="C1597" s="35">
        <v>4301350570</v>
      </c>
      <c r="D1597" s="34">
        <v>270</v>
      </c>
      <c r="E1597" s="32">
        <v>24295</v>
      </c>
      <c r="F1597" s="34" t="s">
        <v>18</v>
      </c>
      <c r="G1597" s="34" t="s">
        <v>32</v>
      </c>
      <c r="H1597" s="34">
        <v>40.30715</v>
      </c>
      <c r="I1597" s="2">
        <v>-110.19588</v>
      </c>
      <c r="J1597" s="35">
        <v>24295</v>
      </c>
      <c r="K1597" s="34">
        <v>365</v>
      </c>
      <c r="L1597" s="34">
        <v>730</v>
      </c>
      <c r="M1597" s="34">
        <v>1095</v>
      </c>
      <c r="N1597" s="34">
        <v>1460</v>
      </c>
      <c r="O1597" s="34">
        <v>1825</v>
      </c>
      <c r="P1597" s="34">
        <v>2190</v>
      </c>
      <c r="Q1597" s="48">
        <v>2.3290384453705478E-4</v>
      </c>
      <c r="R1597" s="14">
        <v>22315.034956934749</v>
      </c>
      <c r="S1597" s="14">
        <v>20496.430752386084</v>
      </c>
      <c r="T1597" s="14">
        <v>18826.03699246297</v>
      </c>
      <c r="U1597" s="14">
        <v>17291.774998450623</v>
      </c>
      <c r="V1597" s="14">
        <v>15882.550465440461</v>
      </c>
      <c r="W1597" s="12">
        <v>14588.173239003259</v>
      </c>
      <c r="X1597" s="88">
        <f t="shared" si="171"/>
        <v>35.82404648</v>
      </c>
      <c r="Y1597" s="88">
        <f t="shared" si="176"/>
        <v>32.904500905538391</v>
      </c>
      <c r="Z1597" s="88">
        <f t="shared" si="177"/>
        <v>30.222888987346384</v>
      </c>
      <c r="AA1597" s="88">
        <f t="shared" si="172"/>
        <v>27.759819891014317</v>
      </c>
      <c r="AB1597" s="88">
        <f t="shared" si="173"/>
        <v>25.497483073315372</v>
      </c>
      <c r="AC1597" s="88">
        <f t="shared" si="174"/>
        <v>23.419519493512439</v>
      </c>
      <c r="AD1597" s="88">
        <f t="shared" si="175"/>
        <v>21.510903320532822</v>
      </c>
    </row>
    <row r="1598" spans="1:30" x14ac:dyDescent="0.25">
      <c r="A1598" s="30" t="s">
        <v>1283</v>
      </c>
      <c r="B1598" s="47">
        <v>40689</v>
      </c>
      <c r="C1598" s="35">
        <v>4301350452</v>
      </c>
      <c r="D1598" s="34">
        <v>359</v>
      </c>
      <c r="E1598" s="32">
        <v>24427</v>
      </c>
      <c r="F1598" s="34" t="s">
        <v>18</v>
      </c>
      <c r="G1598" s="34" t="s">
        <v>32</v>
      </c>
      <c r="H1598" s="34">
        <v>40.137390000000003</v>
      </c>
      <c r="I1598" s="2">
        <v>-109.99421</v>
      </c>
      <c r="J1598" s="35">
        <v>24427</v>
      </c>
      <c r="K1598" s="34">
        <v>365</v>
      </c>
      <c r="L1598" s="34">
        <v>730</v>
      </c>
      <c r="M1598" s="34">
        <v>1095</v>
      </c>
      <c r="N1598" s="34">
        <v>1460</v>
      </c>
      <c r="O1598" s="34">
        <v>1825</v>
      </c>
      <c r="P1598" s="34">
        <v>2190</v>
      </c>
      <c r="Q1598" s="48">
        <v>2.3290384453705478E-4</v>
      </c>
      <c r="R1598" s="14">
        <v>22436.277377775063</v>
      </c>
      <c r="S1598" s="14">
        <v>20607.79230247108</v>
      </c>
      <c r="T1598" s="14">
        <v>18928.322931257171</v>
      </c>
      <c r="U1598" s="14">
        <v>17385.72495933951</v>
      </c>
      <c r="V1598" s="14">
        <v>15968.843804046681</v>
      </c>
      <c r="W1598" s="12">
        <v>14667.43394563213</v>
      </c>
      <c r="X1598" s="88">
        <f t="shared" si="171"/>
        <v>36.018686287999998</v>
      </c>
      <c r="Y1598" s="88">
        <f t="shared" si="176"/>
        <v>33.083278189733953</v>
      </c>
      <c r="Z1598" s="88">
        <f t="shared" si="177"/>
        <v>30.387096492854916</v>
      </c>
      <c r="AA1598" s="88">
        <f t="shared" si="172"/>
        <v>27.910645008347672</v>
      </c>
      <c r="AB1598" s="88">
        <f t="shared" si="173"/>
        <v>25.636016424444318</v>
      </c>
      <c r="AC1598" s="88">
        <f t="shared" si="174"/>
        <v>23.546762818194207</v>
      </c>
      <c r="AD1598" s="88">
        <f t="shared" si="175"/>
        <v>21.627776719928182</v>
      </c>
    </row>
    <row r="1599" spans="1:30" x14ac:dyDescent="0.25">
      <c r="A1599" s="30" t="s">
        <v>975</v>
      </c>
      <c r="B1599" s="47">
        <v>40344</v>
      </c>
      <c r="C1599" s="35">
        <v>4301350260</v>
      </c>
      <c r="D1599" s="34">
        <v>366</v>
      </c>
      <c r="E1599" s="32">
        <v>24542</v>
      </c>
      <c r="F1599" s="34" t="s">
        <v>18</v>
      </c>
      <c r="G1599" s="34" t="s">
        <v>32</v>
      </c>
      <c r="H1599" s="34">
        <v>40.030749999999898</v>
      </c>
      <c r="I1599" s="2">
        <v>-110.54527</v>
      </c>
      <c r="J1599" s="35">
        <v>24542</v>
      </c>
      <c r="K1599" s="34">
        <v>365</v>
      </c>
      <c r="L1599" s="34">
        <v>730</v>
      </c>
      <c r="M1599" s="34">
        <v>1095</v>
      </c>
      <c r="N1599" s="34">
        <v>1460</v>
      </c>
      <c r="O1599" s="34">
        <v>1825</v>
      </c>
      <c r="P1599" s="34">
        <v>2190</v>
      </c>
      <c r="Q1599" s="48">
        <v>2.3290384453705478E-4</v>
      </c>
      <c r="R1599" s="14">
        <v>22541.905244416244</v>
      </c>
      <c r="S1599" s="14">
        <v>20704.811834742097</v>
      </c>
      <c r="T1599" s="14">
        <v>19017.435680964241</v>
      </c>
      <c r="U1599" s="14">
        <v>17467.575304053313</v>
      </c>
      <c r="V1599" s="14">
        <v>16044.023606620283</v>
      </c>
      <c r="W1599" s="12">
        <v>14736.486833983041</v>
      </c>
      <c r="X1599" s="88">
        <f t="shared" si="171"/>
        <v>36.188258847999997</v>
      </c>
      <c r="Y1599" s="88">
        <f t="shared" si="176"/>
        <v>33.239031126722509</v>
      </c>
      <c r="Z1599" s="88">
        <f t="shared" si="177"/>
        <v>30.530156062047951</v>
      </c>
      <c r="AA1599" s="88">
        <f t="shared" si="172"/>
        <v>28.042045678751734</v>
      </c>
      <c r="AB1599" s="88">
        <f t="shared" si="173"/>
        <v>25.756708359139989</v>
      </c>
      <c r="AC1599" s="88">
        <f t="shared" si="174"/>
        <v>23.657618745000299</v>
      </c>
      <c r="AD1599" s="88">
        <f t="shared" si="175"/>
        <v>21.729598242128688</v>
      </c>
    </row>
    <row r="1600" spans="1:30" x14ac:dyDescent="0.25">
      <c r="A1600" s="30" t="s">
        <v>1439</v>
      </c>
      <c r="B1600" s="47">
        <v>40920</v>
      </c>
      <c r="C1600" s="35">
        <v>4301350757</v>
      </c>
      <c r="D1600" s="34">
        <v>356</v>
      </c>
      <c r="E1600" s="32">
        <v>24865</v>
      </c>
      <c r="F1600" s="34" t="s">
        <v>18</v>
      </c>
      <c r="G1600" s="34" t="s">
        <v>32</v>
      </c>
      <c r="H1600" s="34">
        <v>40.213990000000003</v>
      </c>
      <c r="I1600" s="2">
        <v>-110.57607</v>
      </c>
      <c r="J1600" s="35">
        <v>24865</v>
      </c>
      <c r="K1600" s="34">
        <v>365</v>
      </c>
      <c r="L1600" s="34">
        <v>730</v>
      </c>
      <c r="M1600" s="34">
        <v>1095</v>
      </c>
      <c r="N1600" s="34">
        <v>1460</v>
      </c>
      <c r="O1600" s="34">
        <v>1825</v>
      </c>
      <c r="P1600" s="34">
        <v>2190</v>
      </c>
      <c r="Q1600" s="48">
        <v>2.3290384453705478E-4</v>
      </c>
      <c r="R1600" s="14">
        <v>22838.581774199734</v>
      </c>
      <c r="S1600" s="14">
        <v>20977.310173207654</v>
      </c>
      <c r="T1600" s="14">
        <v>19267.726273619748</v>
      </c>
      <c r="U1600" s="14">
        <v>17697.468011379904</v>
      </c>
      <c r="V1600" s="14">
        <v>16255.180791240051</v>
      </c>
      <c r="W1600" s="12">
        <v>14930.435381264295</v>
      </c>
      <c r="X1600" s="88">
        <f t="shared" si="171"/>
        <v>36.664536560000002</v>
      </c>
      <c r="Y1600" s="88">
        <f t="shared" si="176"/>
        <v>33.676493723655575</v>
      </c>
      <c r="Z1600" s="88">
        <f t="shared" si="177"/>
        <v>30.931966852042304</v>
      </c>
      <c r="AA1600" s="88">
        <f t="shared" si="172"/>
        <v>28.411110170408357</v>
      </c>
      <c r="AB1600" s="88">
        <f t="shared" si="173"/>
        <v>26.095695271372168</v>
      </c>
      <c r="AC1600" s="88">
        <f t="shared" si="174"/>
        <v>23.968979304638268</v>
      </c>
      <c r="AD1600" s="88">
        <f t="shared" si="175"/>
        <v>22.015583908830976</v>
      </c>
    </row>
    <row r="1601" spans="1:30" x14ac:dyDescent="0.25">
      <c r="A1601" s="30" t="s">
        <v>1583</v>
      </c>
      <c r="B1601" s="47">
        <v>41122</v>
      </c>
      <c r="C1601" s="35">
        <v>4301351224</v>
      </c>
      <c r="D1601" s="34">
        <v>149</v>
      </c>
      <c r="E1601" s="32">
        <v>25040</v>
      </c>
      <c r="F1601" s="34" t="s">
        <v>18</v>
      </c>
      <c r="G1601" s="34" t="s">
        <v>32</v>
      </c>
      <c r="H1601" s="34">
        <v>40.197539999999897</v>
      </c>
      <c r="I1601" s="2">
        <v>-110.13200000000001</v>
      </c>
      <c r="J1601" s="35">
        <v>25040</v>
      </c>
      <c r="K1601" s="34">
        <v>365</v>
      </c>
      <c r="L1601" s="34">
        <v>730</v>
      </c>
      <c r="M1601" s="34">
        <v>1095</v>
      </c>
      <c r="N1601" s="34">
        <v>1460</v>
      </c>
      <c r="O1601" s="34">
        <v>1825</v>
      </c>
      <c r="P1601" s="34">
        <v>2190</v>
      </c>
      <c r="Q1601" s="48">
        <v>2.3290384453705478E-4</v>
      </c>
      <c r="R1601" s="14">
        <v>22999.319832131965</v>
      </c>
      <c r="S1601" s="14">
        <v>21124.948591880944</v>
      </c>
      <c r="T1601" s="14">
        <v>19403.332631869634</v>
      </c>
      <c r="U1601" s="14">
        <v>17822.022883770474</v>
      </c>
      <c r="V1601" s="14">
        <v>16369.584838634662</v>
      </c>
      <c r="W1601" s="12">
        <v>15035.515863537419</v>
      </c>
      <c r="X1601" s="88">
        <f t="shared" si="171"/>
        <v>36.92258176</v>
      </c>
      <c r="Y1601" s="88">
        <f t="shared" si="176"/>
        <v>33.913509062551192</v>
      </c>
      <c r="Z1601" s="88">
        <f t="shared" si="177"/>
        <v>31.149666196466494</v>
      </c>
      <c r="AA1601" s="88">
        <f t="shared" si="172"/>
        <v>28.611067712327579</v>
      </c>
      <c r="AB1601" s="88">
        <f t="shared" si="173"/>
        <v>26.279356911126449</v>
      </c>
      <c r="AC1601" s="88">
        <f t="shared" si="174"/>
        <v>24.137673106299708</v>
      </c>
      <c r="AD1601" s="88">
        <f t="shared" si="175"/>
        <v>22.170529703483918</v>
      </c>
    </row>
    <row r="1602" spans="1:30" x14ac:dyDescent="0.25">
      <c r="A1602" s="30" t="s">
        <v>1536</v>
      </c>
      <c r="B1602" s="47">
        <v>41052</v>
      </c>
      <c r="C1602" s="35">
        <v>4301331120</v>
      </c>
      <c r="D1602" s="34">
        <v>366</v>
      </c>
      <c r="E1602" s="32">
        <v>25247</v>
      </c>
      <c r="F1602" s="34" t="s">
        <v>18</v>
      </c>
      <c r="G1602" s="34" t="s">
        <v>32</v>
      </c>
      <c r="H1602" s="34">
        <v>40.401229999999899</v>
      </c>
      <c r="I1602" s="2">
        <v>-110.05148</v>
      </c>
      <c r="J1602" s="35">
        <v>25247</v>
      </c>
      <c r="K1602" s="34">
        <v>365</v>
      </c>
      <c r="L1602" s="34">
        <v>730</v>
      </c>
      <c r="M1602" s="34">
        <v>1095</v>
      </c>
      <c r="N1602" s="34">
        <v>1460</v>
      </c>
      <c r="O1602" s="34">
        <v>1825</v>
      </c>
      <c r="P1602" s="34">
        <v>2190</v>
      </c>
      <c r="Q1602" s="48">
        <v>2.3290384453705478E-4</v>
      </c>
      <c r="R1602" s="14">
        <v>23189.449992086094</v>
      </c>
      <c r="S1602" s="14">
        <v>21299.583749968777</v>
      </c>
      <c r="T1602" s="14">
        <v>19563.735581342356</v>
      </c>
      <c r="U1602" s="14">
        <v>17969.353504255316</v>
      </c>
      <c r="V1602" s="14">
        <v>16504.908483267147</v>
      </c>
      <c r="W1602" s="12">
        <v>15159.811062569059</v>
      </c>
      <c r="X1602" s="88">
        <f t="shared" si="171"/>
        <v>37.227812367999995</v>
      </c>
      <c r="Y1602" s="88">
        <f t="shared" si="176"/>
        <v>34.1938643491306</v>
      </c>
      <c r="Z1602" s="88">
        <f t="shared" si="177"/>
        <v>31.407173421013958</v>
      </c>
      <c r="AA1602" s="88">
        <f t="shared" si="172"/>
        <v>28.847588919054882</v>
      </c>
      <c r="AB1602" s="88">
        <f t="shared" si="173"/>
        <v>26.496602393578648</v>
      </c>
      <c r="AC1602" s="88">
        <f t="shared" si="174"/>
        <v>24.337213774550673</v>
      </c>
      <c r="AD1602" s="88">
        <f t="shared" si="175"/>
        <v>22.35380844344483</v>
      </c>
    </row>
    <row r="1603" spans="1:30" x14ac:dyDescent="0.25">
      <c r="A1603" s="30" t="s">
        <v>87</v>
      </c>
      <c r="B1603" s="47">
        <v>27494</v>
      </c>
      <c r="C1603" s="35">
        <v>4301330347</v>
      </c>
      <c r="D1603" s="34">
        <v>364</v>
      </c>
      <c r="E1603" s="32">
        <v>25331</v>
      </c>
      <c r="F1603" s="34" t="s">
        <v>18</v>
      </c>
      <c r="G1603" s="34" t="s">
        <v>32</v>
      </c>
      <c r="H1603" s="34">
        <v>40.4266399999999</v>
      </c>
      <c r="I1603" s="2">
        <v>-110.13575</v>
      </c>
      <c r="J1603" s="35">
        <v>25331</v>
      </c>
      <c r="K1603" s="34">
        <v>365</v>
      </c>
      <c r="L1603" s="34">
        <v>730</v>
      </c>
      <c r="M1603" s="34">
        <v>1095</v>
      </c>
      <c r="N1603" s="34">
        <v>1460</v>
      </c>
      <c r="O1603" s="34">
        <v>1825</v>
      </c>
      <c r="P1603" s="34">
        <v>2190</v>
      </c>
      <c r="Q1603" s="48">
        <v>2.3290384453705478E-4</v>
      </c>
      <c r="R1603" s="14">
        <v>23266.604259893564</v>
      </c>
      <c r="S1603" s="14">
        <v>21370.450190931955</v>
      </c>
      <c r="T1603" s="14">
        <v>19628.826633302306</v>
      </c>
      <c r="U1603" s="14">
        <v>18029.139843002788</v>
      </c>
      <c r="V1603" s="14">
        <v>16559.822426016559</v>
      </c>
      <c r="W1603" s="12">
        <v>15210.24969406016</v>
      </c>
      <c r="X1603" s="88">
        <f t="shared" si="171"/>
        <v>37.351674064000001</v>
      </c>
      <c r="Y1603" s="88">
        <f t="shared" si="176"/>
        <v>34.307631711800497</v>
      </c>
      <c r="Z1603" s="88">
        <f t="shared" si="177"/>
        <v>31.511669106337568</v>
      </c>
      <c r="AA1603" s="88">
        <f t="shared" si="172"/>
        <v>28.943568539176113</v>
      </c>
      <c r="AB1603" s="88">
        <f t="shared" si="173"/>
        <v>26.584759980660703</v>
      </c>
      <c r="AC1603" s="88">
        <f t="shared" si="174"/>
        <v>24.41818679934816</v>
      </c>
      <c r="AD1603" s="88">
        <f t="shared" si="175"/>
        <v>22.428182424878244</v>
      </c>
    </row>
    <row r="1604" spans="1:30" x14ac:dyDescent="0.25">
      <c r="A1604" s="30" t="s">
        <v>1556</v>
      </c>
      <c r="B1604" s="47">
        <v>41084</v>
      </c>
      <c r="C1604" s="35">
        <v>4301351162</v>
      </c>
      <c r="D1604" s="34">
        <v>193</v>
      </c>
      <c r="E1604" s="32">
        <v>25664</v>
      </c>
      <c r="F1604" s="34" t="s">
        <v>18</v>
      </c>
      <c r="G1604" s="34" t="s">
        <v>32</v>
      </c>
      <c r="H1604" s="34">
        <v>40.31409</v>
      </c>
      <c r="I1604" s="2">
        <v>-110.18398000000001</v>
      </c>
      <c r="J1604" s="35">
        <v>25664</v>
      </c>
      <c r="K1604" s="34">
        <v>365</v>
      </c>
      <c r="L1604" s="34">
        <v>730</v>
      </c>
      <c r="M1604" s="34">
        <v>1095</v>
      </c>
      <c r="N1604" s="34">
        <v>1460</v>
      </c>
      <c r="O1604" s="34">
        <v>1825</v>
      </c>
      <c r="P1604" s="34">
        <v>2190</v>
      </c>
      <c r="Q1604" s="48">
        <v>2.3290384453705478E-4</v>
      </c>
      <c r="R1604" s="14">
        <v>23572.465821558897</v>
      </c>
      <c r="S1604" s="14">
        <v>21651.385010464557</v>
      </c>
      <c r="T1604" s="14">
        <v>19886.866160714948</v>
      </c>
      <c r="U1604" s="14">
        <v>18266.149971608844</v>
      </c>
      <c r="V1604" s="14">
        <v>16777.516984773163</v>
      </c>
      <c r="W1604" s="12">
        <v>15410.202840328448</v>
      </c>
      <c r="X1604" s="88">
        <f t="shared" ref="X1604:X1667" si="178">E1604*0.001474544</f>
        <v>37.842697215999998</v>
      </c>
      <c r="Y1604" s="88">
        <f t="shared" si="176"/>
        <v>34.758638042384739</v>
      </c>
      <c r="Z1604" s="88">
        <f t="shared" si="177"/>
        <v>31.925919858870447</v>
      </c>
      <c r="AA1604" s="88">
        <f t="shared" si="172"/>
        <v>29.32405917608526</v>
      </c>
      <c r="AB1604" s="88">
        <f t="shared" si="173"/>
        <v>26.93424184373599</v>
      </c>
      <c r="AC1604" s="88">
        <f t="shared" si="174"/>
        <v>24.739187004795358</v>
      </c>
      <c r="AD1604" s="88">
        <f t="shared" si="175"/>
        <v>22.723022136989268</v>
      </c>
    </row>
    <row r="1605" spans="1:30" x14ac:dyDescent="0.25">
      <c r="A1605" s="30" t="s">
        <v>1436</v>
      </c>
      <c r="B1605" s="47">
        <v>40915</v>
      </c>
      <c r="C1605" s="35">
        <v>4301350713</v>
      </c>
      <c r="D1605" s="34">
        <v>358</v>
      </c>
      <c r="E1605" s="32">
        <v>25852</v>
      </c>
      <c r="F1605" s="34" t="s">
        <v>18</v>
      </c>
      <c r="G1605" s="34" t="s">
        <v>32</v>
      </c>
      <c r="H1605" s="34">
        <v>40.288939999999897</v>
      </c>
      <c r="I1605" s="2">
        <v>-110.29899</v>
      </c>
      <c r="J1605" s="35">
        <v>25852</v>
      </c>
      <c r="K1605" s="34">
        <v>365</v>
      </c>
      <c r="L1605" s="34">
        <v>730</v>
      </c>
      <c r="M1605" s="34">
        <v>1095</v>
      </c>
      <c r="N1605" s="34">
        <v>1460</v>
      </c>
      <c r="O1605" s="34">
        <v>1825</v>
      </c>
      <c r="P1605" s="34">
        <v>2190</v>
      </c>
      <c r="Q1605" s="48">
        <v>2.3290384453705478E-4</v>
      </c>
      <c r="R1605" s="14">
        <v>23745.144420937522</v>
      </c>
      <c r="S1605" s="14">
        <v>21809.990854525007</v>
      </c>
      <c r="T1605" s="14">
        <v>20032.546134149114</v>
      </c>
      <c r="U1605" s="14">
        <v>18399.95749166271</v>
      </c>
      <c r="V1605" s="14">
        <v>16900.41961854566</v>
      </c>
      <c r="W1605" s="12">
        <v>15523.089301284719</v>
      </c>
      <c r="X1605" s="88">
        <f t="shared" si="178"/>
        <v>38.119911488</v>
      </c>
      <c r="Y1605" s="88">
        <f t="shared" si="176"/>
        <v>35.013260235026898</v>
      </c>
      <c r="Z1605" s="88">
        <f t="shared" si="177"/>
        <v>32.159791154594721</v>
      </c>
      <c r="AA1605" s="88">
        <f t="shared" ref="AA1605:AA1668" si="179">T1605*0.001474544</f>
        <v>29.538870706832771</v>
      </c>
      <c r="AB1605" s="88">
        <f t="shared" ref="AB1605:AB1668" si="180">U1605*0.001474544</f>
        <v>27.131546919586299</v>
      </c>
      <c r="AC1605" s="88">
        <f t="shared" ref="AC1605:AC1668" si="181">V1605*0.001474544</f>
        <v>24.920412346008792</v>
      </c>
      <c r="AD1605" s="88">
        <f t="shared" ref="AD1605:AD1668" si="182">W1605*0.001474544</f>
        <v>22.889478190673575</v>
      </c>
    </row>
    <row r="1606" spans="1:30" x14ac:dyDescent="0.25">
      <c r="A1606" s="30" t="s">
        <v>1248</v>
      </c>
      <c r="B1606" s="47">
        <v>40645</v>
      </c>
      <c r="C1606" s="35">
        <v>4304751288</v>
      </c>
      <c r="D1606" s="34">
        <v>366</v>
      </c>
      <c r="E1606" s="32">
        <v>25943</v>
      </c>
      <c r="F1606" s="34" t="s">
        <v>18</v>
      </c>
      <c r="G1606" s="34" t="s">
        <v>19</v>
      </c>
      <c r="H1606" s="34">
        <v>40.165979999999898</v>
      </c>
      <c r="I1606" s="2">
        <v>-109.85708</v>
      </c>
      <c r="J1606" s="35">
        <v>25943</v>
      </c>
      <c r="K1606" s="34">
        <v>365</v>
      </c>
      <c r="L1606" s="34">
        <v>730</v>
      </c>
      <c r="M1606" s="34">
        <v>1095</v>
      </c>
      <c r="N1606" s="34">
        <v>1460</v>
      </c>
      <c r="O1606" s="34">
        <v>1825</v>
      </c>
      <c r="P1606" s="34">
        <v>2190</v>
      </c>
      <c r="Q1606" s="48">
        <v>2.3290384453705478E-4</v>
      </c>
      <c r="R1606" s="14">
        <v>23828.728211062284</v>
      </c>
      <c r="S1606" s="14">
        <v>21886.762832235116</v>
      </c>
      <c r="T1606" s="14">
        <v>20103.061440439054</v>
      </c>
      <c r="U1606" s="14">
        <v>18464.726025305805</v>
      </c>
      <c r="V1606" s="14">
        <v>16959.909723190856</v>
      </c>
      <c r="W1606" s="12">
        <v>15577.731152066744</v>
      </c>
      <c r="X1606" s="88">
        <f t="shared" si="178"/>
        <v>38.254094991999999</v>
      </c>
      <c r="Y1606" s="88">
        <f t="shared" si="176"/>
        <v>35.136508211252625</v>
      </c>
      <c r="Z1606" s="88">
        <f t="shared" si="177"/>
        <v>32.272994813695298</v>
      </c>
      <c r="AA1606" s="88">
        <f t="shared" si="179"/>
        <v>29.642848628630762</v>
      </c>
      <c r="AB1606" s="88">
        <f t="shared" si="180"/>
        <v>27.227050972258521</v>
      </c>
      <c r="AC1606" s="88">
        <f t="shared" si="181"/>
        <v>25.008133122872739</v>
      </c>
      <c r="AD1606" s="88">
        <f t="shared" si="182"/>
        <v>22.970050003893103</v>
      </c>
    </row>
    <row r="1607" spans="1:30" x14ac:dyDescent="0.25">
      <c r="A1607" s="30" t="s">
        <v>1402</v>
      </c>
      <c r="B1607" s="47">
        <v>40878</v>
      </c>
      <c r="C1607" s="35">
        <v>4301350208</v>
      </c>
      <c r="D1607" s="34">
        <v>366</v>
      </c>
      <c r="E1607" s="32">
        <v>26010</v>
      </c>
      <c r="F1607" s="34" t="s">
        <v>18</v>
      </c>
      <c r="G1607" s="34" t="s">
        <v>32</v>
      </c>
      <c r="H1607" s="34">
        <v>40.273560000000003</v>
      </c>
      <c r="I1607" s="2">
        <v>-110.46727</v>
      </c>
      <c r="J1607" s="35">
        <v>26010</v>
      </c>
      <c r="K1607" s="34">
        <v>365</v>
      </c>
      <c r="L1607" s="34">
        <v>730</v>
      </c>
      <c r="M1607" s="34">
        <v>1095</v>
      </c>
      <c r="N1607" s="34">
        <v>1460</v>
      </c>
      <c r="O1607" s="34">
        <v>1825</v>
      </c>
      <c r="P1607" s="34">
        <v>2190</v>
      </c>
      <c r="Q1607" s="48">
        <v>2.3290384453705478E-4</v>
      </c>
      <c r="R1607" s="14">
        <v>23890.267924670625</v>
      </c>
      <c r="S1607" s="14">
        <v>21943.287255384319</v>
      </c>
      <c r="T1607" s="14">
        <v>20154.979303311869</v>
      </c>
      <c r="U1607" s="14">
        <v>18512.412747878196</v>
      </c>
      <c r="V1607" s="14">
        <v>17003.710129907649</v>
      </c>
      <c r="W1607" s="12">
        <v>15617.961965279885</v>
      </c>
      <c r="X1607" s="88">
        <f t="shared" si="178"/>
        <v>38.352889439999998</v>
      </c>
      <c r="Y1607" s="88">
        <f t="shared" si="176"/>
        <v>35.227251226715524</v>
      </c>
      <c r="Z1607" s="88">
        <f t="shared" si="177"/>
        <v>32.356342562703411</v>
      </c>
      <c r="AA1607" s="88">
        <f t="shared" si="179"/>
        <v>29.719403801822697</v>
      </c>
      <c r="AB1607" s="88">
        <f t="shared" si="180"/>
        <v>27.297367142907305</v>
      </c>
      <c r="AC1607" s="88">
        <f t="shared" si="181"/>
        <v>25.072718749794543</v>
      </c>
      <c r="AD1607" s="88">
        <f t="shared" si="182"/>
        <v>23.02937210813166</v>
      </c>
    </row>
    <row r="1608" spans="1:30" x14ac:dyDescent="0.25">
      <c r="A1608" s="30" t="s">
        <v>1538</v>
      </c>
      <c r="B1608" s="47">
        <v>41052</v>
      </c>
      <c r="C1608" s="35">
        <v>4304751888</v>
      </c>
      <c r="D1608" s="34">
        <v>239</v>
      </c>
      <c r="E1608" s="32">
        <v>26112</v>
      </c>
      <c r="F1608" s="34" t="s">
        <v>18</v>
      </c>
      <c r="G1608" s="34" t="s">
        <v>19</v>
      </c>
      <c r="H1608" s="34">
        <v>40.18768</v>
      </c>
      <c r="I1608" s="2">
        <v>-109.8477</v>
      </c>
      <c r="J1608" s="35">
        <v>26112</v>
      </c>
      <c r="K1608" s="34">
        <v>365</v>
      </c>
      <c r="L1608" s="34">
        <v>730</v>
      </c>
      <c r="M1608" s="34">
        <v>1095</v>
      </c>
      <c r="N1608" s="34">
        <v>1460</v>
      </c>
      <c r="O1608" s="34">
        <v>1825</v>
      </c>
      <c r="P1608" s="34">
        <v>2190</v>
      </c>
      <c r="Q1608" s="48">
        <v>2.3290384453705478E-4</v>
      </c>
      <c r="R1608" s="14">
        <v>23983.955249865412</v>
      </c>
      <c r="S1608" s="14">
        <v>22029.33936226818</v>
      </c>
      <c r="T1608" s="14">
        <v>20234.01843783466</v>
      </c>
      <c r="U1608" s="14">
        <v>18585.010444928699</v>
      </c>
      <c r="V1608" s="14">
        <v>17070.391346103366</v>
      </c>
      <c r="W1608" s="12">
        <v>15679.208874947648</v>
      </c>
      <c r="X1608" s="88">
        <f t="shared" si="178"/>
        <v>38.503292928</v>
      </c>
      <c r="Y1608" s="88">
        <f t="shared" si="176"/>
        <v>35.365397309957544</v>
      </c>
      <c r="Z1608" s="88">
        <f t="shared" si="177"/>
        <v>32.483230180596372</v>
      </c>
      <c r="AA1608" s="88">
        <f t="shared" si="179"/>
        <v>29.83595048339847</v>
      </c>
      <c r="AB1608" s="88">
        <f t="shared" si="180"/>
        <v>27.404415641506944</v>
      </c>
      <c r="AC1608" s="88">
        <f t="shared" si="181"/>
        <v>25.171043137048642</v>
      </c>
      <c r="AD1608" s="88">
        <f t="shared" si="182"/>
        <v>23.119683371300805</v>
      </c>
    </row>
    <row r="1609" spans="1:30" x14ac:dyDescent="0.25">
      <c r="A1609" s="30" t="s">
        <v>726</v>
      </c>
      <c r="B1609" s="47">
        <v>39747</v>
      </c>
      <c r="C1609" s="35">
        <v>4304739944</v>
      </c>
      <c r="D1609" s="34">
        <v>366</v>
      </c>
      <c r="E1609" s="32">
        <v>26175</v>
      </c>
      <c r="F1609" s="34" t="s">
        <v>18</v>
      </c>
      <c r="G1609" s="34" t="s">
        <v>19</v>
      </c>
      <c r="H1609" s="34">
        <v>40.349919999999898</v>
      </c>
      <c r="I1609" s="2">
        <v>-109.97538</v>
      </c>
      <c r="J1609" s="35">
        <v>26175</v>
      </c>
      <c r="K1609" s="34">
        <v>365</v>
      </c>
      <c r="L1609" s="34">
        <v>730</v>
      </c>
      <c r="M1609" s="34">
        <v>1095</v>
      </c>
      <c r="N1609" s="34">
        <v>1460</v>
      </c>
      <c r="O1609" s="34">
        <v>1825</v>
      </c>
      <c r="P1609" s="34">
        <v>2190</v>
      </c>
      <c r="Q1609" s="48">
        <v>2.3290384453705478E-4</v>
      </c>
      <c r="R1609" s="14">
        <v>24041.820950721016</v>
      </c>
      <c r="S1609" s="14">
        <v>22082.489192990564</v>
      </c>
      <c r="T1609" s="14">
        <v>20282.83672680462</v>
      </c>
      <c r="U1609" s="14">
        <v>18629.850198989301</v>
      </c>
      <c r="V1609" s="14">
        <v>17111.576803165426</v>
      </c>
      <c r="W1609" s="12">
        <v>15717.037848565973</v>
      </c>
      <c r="X1609" s="88">
        <f t="shared" si="178"/>
        <v>38.596189199999998</v>
      </c>
      <c r="Y1609" s="88">
        <f t="shared" ref="Y1609:Y1672" si="183">R1609*0.001474544</f>
        <v>35.450722831959965</v>
      </c>
      <c r="Z1609" s="88">
        <f t="shared" ref="Z1609:Z1672" si="184">S1609*0.001474544</f>
        <v>32.561601944589079</v>
      </c>
      <c r="AA1609" s="88">
        <f t="shared" si="179"/>
        <v>29.90793519848939</v>
      </c>
      <c r="AB1609" s="88">
        <f t="shared" si="180"/>
        <v>27.470533831818479</v>
      </c>
      <c r="AC1609" s="88">
        <f t="shared" si="181"/>
        <v>25.231772905646761</v>
      </c>
      <c r="AD1609" s="88">
        <f t="shared" si="182"/>
        <v>23.175463857375863</v>
      </c>
    </row>
    <row r="1610" spans="1:30" x14ac:dyDescent="0.25">
      <c r="A1610" s="30" t="s">
        <v>141</v>
      </c>
      <c r="B1610" s="47">
        <v>30677</v>
      </c>
      <c r="C1610" s="35">
        <v>4304731373</v>
      </c>
      <c r="D1610" s="34">
        <v>366</v>
      </c>
      <c r="E1610" s="32">
        <v>26395</v>
      </c>
      <c r="F1610" s="34" t="s">
        <v>18</v>
      </c>
      <c r="G1610" s="34" t="s">
        <v>19</v>
      </c>
      <c r="H1610" s="34">
        <v>40.422330000000002</v>
      </c>
      <c r="I1610" s="2">
        <v>-109.967479999999</v>
      </c>
      <c r="J1610" s="35">
        <v>26395</v>
      </c>
      <c r="K1610" s="34">
        <v>365</v>
      </c>
      <c r="L1610" s="34">
        <v>730</v>
      </c>
      <c r="M1610" s="34">
        <v>1095</v>
      </c>
      <c r="N1610" s="34">
        <v>1460</v>
      </c>
      <c r="O1610" s="34">
        <v>1825</v>
      </c>
      <c r="P1610" s="34">
        <v>2190</v>
      </c>
      <c r="Q1610" s="48">
        <v>2.3290384453705478E-4</v>
      </c>
      <c r="R1610" s="14">
        <v>24243.891652121536</v>
      </c>
      <c r="S1610" s="14">
        <v>22268.091776465553</v>
      </c>
      <c r="T1610" s="14">
        <v>20453.313291461622</v>
      </c>
      <c r="U1610" s="14">
        <v>18786.433467137445</v>
      </c>
      <c r="V1610" s="14">
        <v>17255.399034175796</v>
      </c>
      <c r="W1610" s="12">
        <v>15849.139026280758</v>
      </c>
      <c r="X1610" s="88">
        <f t="shared" si="178"/>
        <v>38.920588879999997</v>
      </c>
      <c r="Y1610" s="88">
        <f t="shared" si="183"/>
        <v>35.748684972285893</v>
      </c>
      <c r="Z1610" s="88">
        <f t="shared" si="184"/>
        <v>32.835281120436619</v>
      </c>
      <c r="AA1610" s="88">
        <f t="shared" si="179"/>
        <v>30.159310394044983</v>
      </c>
      <c r="AB1610" s="88">
        <f t="shared" si="180"/>
        <v>27.701422750366717</v>
      </c>
      <c r="AC1610" s="88">
        <f t="shared" si="181"/>
        <v>25.443845113449715</v>
      </c>
      <c r="AD1610" s="88">
        <f t="shared" si="182"/>
        <v>23.370252856368133</v>
      </c>
    </row>
    <row r="1611" spans="1:30" x14ac:dyDescent="0.25">
      <c r="A1611" s="30" t="s">
        <v>1530</v>
      </c>
      <c r="B1611" s="47">
        <v>41042</v>
      </c>
      <c r="C1611" s="35">
        <v>4301350571</v>
      </c>
      <c r="D1611" s="34">
        <v>235</v>
      </c>
      <c r="E1611" s="32">
        <v>26603</v>
      </c>
      <c r="F1611" s="34" t="s">
        <v>18</v>
      </c>
      <c r="G1611" s="34" t="s">
        <v>32</v>
      </c>
      <c r="H1611" s="34">
        <v>40.28107</v>
      </c>
      <c r="I1611" s="2">
        <v>-110.44162</v>
      </c>
      <c r="J1611" s="35">
        <v>26603</v>
      </c>
      <c r="K1611" s="34">
        <v>365</v>
      </c>
      <c r="L1611" s="34">
        <v>730</v>
      </c>
      <c r="M1611" s="34">
        <v>1095</v>
      </c>
      <c r="N1611" s="34">
        <v>1460</v>
      </c>
      <c r="O1611" s="34">
        <v>1825</v>
      </c>
      <c r="P1611" s="34">
        <v>2190</v>
      </c>
      <c r="Q1611" s="48">
        <v>2.3290384453705478E-4</v>
      </c>
      <c r="R1611" s="14">
        <v>24434.940315263848</v>
      </c>
      <c r="S1611" s="14">
        <v>22443.570582660093</v>
      </c>
      <c r="T1611" s="14">
        <v>20614.491134410058</v>
      </c>
      <c r="U1611" s="14">
        <v>18934.475829750234</v>
      </c>
      <c r="V1611" s="14">
        <v>17391.376416221963</v>
      </c>
      <c r="W1611" s="12">
        <v>15974.034685211102</v>
      </c>
      <c r="X1611" s="88">
        <f t="shared" si="178"/>
        <v>39.227294031999996</v>
      </c>
      <c r="Y1611" s="88">
        <f t="shared" si="183"/>
        <v>36.030394632230411</v>
      </c>
      <c r="Z1611" s="88">
        <f t="shared" si="184"/>
        <v>33.094032341237941</v>
      </c>
      <c r="AA1611" s="88">
        <f t="shared" si="179"/>
        <v>30.396974215297544</v>
      </c>
      <c r="AB1611" s="88">
        <f t="shared" si="180"/>
        <v>27.91971772790323</v>
      </c>
      <c r="AC1611" s="88">
        <f t="shared" si="181"/>
        <v>25.644349746281598</v>
      </c>
      <c r="AD1611" s="88">
        <f t="shared" si="182"/>
        <v>23.554417000869918</v>
      </c>
    </row>
    <row r="1612" spans="1:30" x14ac:dyDescent="0.25">
      <c r="A1612" s="30" t="s">
        <v>112</v>
      </c>
      <c r="B1612" s="47">
        <v>29936</v>
      </c>
      <c r="C1612" s="35">
        <v>4301330590</v>
      </c>
      <c r="D1612" s="34">
        <v>344</v>
      </c>
      <c r="E1612" s="32">
        <v>26787</v>
      </c>
      <c r="F1612" s="34" t="s">
        <v>18</v>
      </c>
      <c r="G1612" s="34" t="s">
        <v>32</v>
      </c>
      <c r="H1612" s="34">
        <v>40.3524999999999</v>
      </c>
      <c r="I1612" s="2">
        <v>-109.98443</v>
      </c>
      <c r="J1612" s="35">
        <v>26787</v>
      </c>
      <c r="K1612" s="34">
        <v>365</v>
      </c>
      <c r="L1612" s="34">
        <v>730</v>
      </c>
      <c r="M1612" s="34">
        <v>1095</v>
      </c>
      <c r="N1612" s="34">
        <v>1460</v>
      </c>
      <c r="O1612" s="34">
        <v>1825</v>
      </c>
      <c r="P1612" s="34">
        <v>2190</v>
      </c>
      <c r="Q1612" s="48">
        <v>2.3290384453705478E-4</v>
      </c>
      <c r="R1612" s="14">
        <v>24603.944901889736</v>
      </c>
      <c r="S1612" s="14">
        <v>22598.801834293725</v>
      </c>
      <c r="T1612" s="14">
        <v>20757.071533941369</v>
      </c>
      <c r="U1612" s="14">
        <v>19065.436381292318</v>
      </c>
      <c r="V1612" s="14">
        <v>17511.664100339724</v>
      </c>
      <c r="W1612" s="12">
        <v>16084.519306572558</v>
      </c>
      <c r="X1612" s="88">
        <f t="shared" si="178"/>
        <v>39.498610127999996</v>
      </c>
      <c r="Y1612" s="88">
        <f t="shared" si="183"/>
        <v>36.279599331412101</v>
      </c>
      <c r="Z1612" s="88">
        <f t="shared" si="184"/>
        <v>33.322927651946806</v>
      </c>
      <c r="AA1612" s="88">
        <f t="shared" si="179"/>
        <v>30.60721528794404</v>
      </c>
      <c r="AB1612" s="88">
        <f t="shared" si="180"/>
        <v>28.1128248234163</v>
      </c>
      <c r="AC1612" s="88">
        <f t="shared" si="181"/>
        <v>25.821719229171336</v>
      </c>
      <c r="AD1612" s="88">
        <f t="shared" si="182"/>
        <v>23.717331436390726</v>
      </c>
    </row>
    <row r="1613" spans="1:30" x14ac:dyDescent="0.25">
      <c r="A1613" s="30" t="s">
        <v>1331</v>
      </c>
      <c r="B1613" s="47">
        <v>40757</v>
      </c>
      <c r="C1613" s="35">
        <v>4304751319</v>
      </c>
      <c r="D1613" s="34">
        <v>360</v>
      </c>
      <c r="E1613" s="32">
        <v>26923</v>
      </c>
      <c r="F1613" s="34" t="s">
        <v>18</v>
      </c>
      <c r="G1613" s="34" t="s">
        <v>19</v>
      </c>
      <c r="H1613" s="34">
        <v>40.14734</v>
      </c>
      <c r="I1613" s="2">
        <v>-109.87144000000001</v>
      </c>
      <c r="J1613" s="35">
        <v>26923</v>
      </c>
      <c r="K1613" s="34">
        <v>365</v>
      </c>
      <c r="L1613" s="34">
        <v>730</v>
      </c>
      <c r="M1613" s="34">
        <v>1095</v>
      </c>
      <c r="N1613" s="34">
        <v>1460</v>
      </c>
      <c r="O1613" s="34">
        <v>1825</v>
      </c>
      <c r="P1613" s="34">
        <v>2190</v>
      </c>
      <c r="Q1613" s="48">
        <v>2.3290384453705478E-4</v>
      </c>
      <c r="R1613" s="14">
        <v>24728.861335482787</v>
      </c>
      <c r="S1613" s="14">
        <v>22713.537976805535</v>
      </c>
      <c r="T1613" s="14">
        <v>20862.457046638425</v>
      </c>
      <c r="U1613" s="14">
        <v>19162.233310692987</v>
      </c>
      <c r="V1613" s="14">
        <v>17600.572388600678</v>
      </c>
      <c r="W1613" s="12">
        <v>16166.181852796244</v>
      </c>
      <c r="X1613" s="88">
        <f t="shared" si="178"/>
        <v>39.699148111999996</v>
      </c>
      <c r="Y1613" s="88">
        <f t="shared" si="183"/>
        <v>36.463794109068125</v>
      </c>
      <c r="Z1613" s="88">
        <f t="shared" si="184"/>
        <v>33.492111142470741</v>
      </c>
      <c r="AA1613" s="88">
        <f t="shared" si="179"/>
        <v>30.762610863378409</v>
      </c>
      <c r="AB1613" s="88">
        <f t="shared" si="180"/>
        <v>28.255556154882481</v>
      </c>
      <c r="AC1613" s="88">
        <f t="shared" si="181"/>
        <v>25.952818412176796</v>
      </c>
      <c r="AD1613" s="88">
        <f t="shared" si="182"/>
        <v>23.837746453949585</v>
      </c>
    </row>
    <row r="1614" spans="1:30" x14ac:dyDescent="0.25">
      <c r="A1614" s="30" t="s">
        <v>1311</v>
      </c>
      <c r="B1614" s="47">
        <v>40720</v>
      </c>
      <c r="C1614" s="35">
        <v>4301334132</v>
      </c>
      <c r="D1614" s="34">
        <v>364</v>
      </c>
      <c r="E1614" s="32">
        <v>27075</v>
      </c>
      <c r="F1614" s="34" t="s">
        <v>18</v>
      </c>
      <c r="G1614" s="34" t="s">
        <v>32</v>
      </c>
      <c r="H1614" s="34">
        <v>40.186410000000002</v>
      </c>
      <c r="I1614" s="2">
        <v>-110.52543</v>
      </c>
      <c r="J1614" s="35">
        <v>27075</v>
      </c>
      <c r="K1614" s="34">
        <v>365</v>
      </c>
      <c r="L1614" s="34">
        <v>730</v>
      </c>
      <c r="M1614" s="34">
        <v>1095</v>
      </c>
      <c r="N1614" s="34">
        <v>1460</v>
      </c>
      <c r="O1614" s="34">
        <v>1825</v>
      </c>
      <c r="P1614" s="34">
        <v>2190</v>
      </c>
      <c r="Q1614" s="48">
        <v>2.3290384453705478E-4</v>
      </c>
      <c r="R1614" s="14">
        <v>24868.47382008678</v>
      </c>
      <c r="S1614" s="14">
        <v>22841.772489024621</v>
      </c>
      <c r="T1614" s="14">
        <v>20980.2408549469</v>
      </c>
      <c r="U1614" s="14">
        <v>19270.418114140797</v>
      </c>
      <c r="V1614" s="14">
        <v>17699.940475480569</v>
      </c>
      <c r="W1614" s="12">
        <v>16257.451757399187</v>
      </c>
      <c r="X1614" s="88">
        <f t="shared" si="178"/>
        <v>39.923278799999999</v>
      </c>
      <c r="Y1614" s="88">
        <f t="shared" si="183"/>
        <v>36.669658860566038</v>
      </c>
      <c r="Z1614" s="88">
        <f t="shared" si="184"/>
        <v>33.681198573056321</v>
      </c>
      <c r="AA1614" s="88">
        <f t="shared" si="179"/>
        <v>30.936288271216821</v>
      </c>
      <c r="AB1614" s="88">
        <f t="shared" si="180"/>
        <v>28.415079407697625</v>
      </c>
      <c r="AC1614" s="88">
        <f t="shared" si="181"/>
        <v>26.099341028477021</v>
      </c>
      <c r="AD1614" s="88">
        <f t="shared" si="182"/>
        <v>23.972327944162426</v>
      </c>
    </row>
    <row r="1615" spans="1:30" x14ac:dyDescent="0.25">
      <c r="A1615" s="30" t="s">
        <v>1481</v>
      </c>
      <c r="B1615" s="47">
        <v>40960</v>
      </c>
      <c r="C1615" s="35">
        <v>4301350606</v>
      </c>
      <c r="D1615" s="34">
        <v>318</v>
      </c>
      <c r="E1615" s="32">
        <v>27271</v>
      </c>
      <c r="F1615" s="34" t="s">
        <v>18</v>
      </c>
      <c r="G1615" s="34" t="s">
        <v>32</v>
      </c>
      <c r="H1615" s="34">
        <v>40.030659999999898</v>
      </c>
      <c r="I1615" s="2">
        <v>-110.54524000000001</v>
      </c>
      <c r="J1615" s="35">
        <v>27271</v>
      </c>
      <c r="K1615" s="34">
        <v>365</v>
      </c>
      <c r="L1615" s="34">
        <v>730</v>
      </c>
      <c r="M1615" s="34">
        <v>1095</v>
      </c>
      <c r="N1615" s="34">
        <v>1460</v>
      </c>
      <c r="O1615" s="34">
        <v>1825</v>
      </c>
      <c r="P1615" s="34">
        <v>2190</v>
      </c>
      <c r="Q1615" s="48">
        <v>2.3290384453705478E-4</v>
      </c>
      <c r="R1615" s="14">
        <v>25048.500444970879</v>
      </c>
      <c r="S1615" s="14">
        <v>23007.127517938705</v>
      </c>
      <c r="T1615" s="14">
        <v>21132.119976186772</v>
      </c>
      <c r="U1615" s="14">
        <v>19409.919571218234</v>
      </c>
      <c r="V1615" s="14">
        <v>17828.073008562536</v>
      </c>
      <c r="W1615" s="12">
        <v>16375.141897545087</v>
      </c>
      <c r="X1615" s="88">
        <f t="shared" si="178"/>
        <v>40.212289423999998</v>
      </c>
      <c r="Y1615" s="88">
        <f t="shared" si="183"/>
        <v>36.935116040129138</v>
      </c>
      <c r="Z1615" s="88">
        <f t="shared" si="184"/>
        <v>33.925021838811411</v>
      </c>
      <c r="AA1615" s="88">
        <f t="shared" si="179"/>
        <v>31.160240718166346</v>
      </c>
      <c r="AB1615" s="88">
        <f t="shared" si="180"/>
        <v>28.620780444222419</v>
      </c>
      <c r="AC1615" s="88">
        <f t="shared" si="181"/>
        <v>26.288278086337836</v>
      </c>
      <c r="AD1615" s="88">
        <f t="shared" si="182"/>
        <v>24.145867234173721</v>
      </c>
    </row>
    <row r="1616" spans="1:30" x14ac:dyDescent="0.25">
      <c r="A1616" s="30" t="s">
        <v>1532</v>
      </c>
      <c r="B1616" s="47">
        <v>41042</v>
      </c>
      <c r="C1616" s="35">
        <v>4304751887</v>
      </c>
      <c r="D1616" s="34">
        <v>235</v>
      </c>
      <c r="E1616" s="32">
        <v>27293</v>
      </c>
      <c r="F1616" s="34" t="s">
        <v>18</v>
      </c>
      <c r="G1616" s="34" t="s">
        <v>19</v>
      </c>
      <c r="H1616" s="34">
        <v>40.187649999999898</v>
      </c>
      <c r="I1616" s="2">
        <v>-109.85729000000001</v>
      </c>
      <c r="J1616" s="35">
        <v>27293</v>
      </c>
      <c r="K1616" s="34">
        <v>365</v>
      </c>
      <c r="L1616" s="34">
        <v>730</v>
      </c>
      <c r="M1616" s="34">
        <v>1095</v>
      </c>
      <c r="N1616" s="34">
        <v>1460</v>
      </c>
      <c r="O1616" s="34">
        <v>1825</v>
      </c>
      <c r="P1616" s="34">
        <v>2190</v>
      </c>
      <c r="Q1616" s="48">
        <v>2.3290384453705478E-4</v>
      </c>
      <c r="R1616" s="14">
        <v>25068.707515110935</v>
      </c>
      <c r="S1616" s="14">
        <v>23025.687776286206</v>
      </c>
      <c r="T1616" s="14">
        <v>21149.167632652472</v>
      </c>
      <c r="U1616" s="14">
        <v>19425.577898033047</v>
      </c>
      <c r="V1616" s="14">
        <v>17842.455231663571</v>
      </c>
      <c r="W1616" s="12">
        <v>16388.352015316566</v>
      </c>
      <c r="X1616" s="88">
        <f t="shared" si="178"/>
        <v>40.244729391999996</v>
      </c>
      <c r="Y1616" s="88">
        <f t="shared" si="183"/>
        <v>36.964912254161739</v>
      </c>
      <c r="Z1616" s="88">
        <f t="shared" si="184"/>
        <v>33.952389756396165</v>
      </c>
      <c r="AA1616" s="88">
        <f t="shared" si="179"/>
        <v>31.185378237721906</v>
      </c>
      <c r="AB1616" s="88">
        <f t="shared" si="180"/>
        <v>28.643869336077241</v>
      </c>
      <c r="AC1616" s="88">
        <f t="shared" si="181"/>
        <v>26.309485307118127</v>
      </c>
      <c r="AD1616" s="88">
        <f t="shared" si="182"/>
        <v>24.165346134072951</v>
      </c>
    </row>
    <row r="1617" spans="1:30" x14ac:dyDescent="0.25">
      <c r="A1617" s="30" t="s">
        <v>907</v>
      </c>
      <c r="B1617" s="47">
        <v>40250</v>
      </c>
      <c r="C1617" s="35">
        <v>4301334261</v>
      </c>
      <c r="D1617" s="34">
        <v>366</v>
      </c>
      <c r="E1617" s="32">
        <v>27420</v>
      </c>
      <c r="F1617" s="34" t="s">
        <v>18</v>
      </c>
      <c r="G1617" s="34" t="s">
        <v>32</v>
      </c>
      <c r="H1617" s="34">
        <v>40.288730000000001</v>
      </c>
      <c r="I1617" s="2">
        <v>-110.318299999999</v>
      </c>
      <c r="J1617" s="35">
        <v>27420</v>
      </c>
      <c r="K1617" s="34">
        <v>365</v>
      </c>
      <c r="L1617" s="34">
        <v>730</v>
      </c>
      <c r="M1617" s="34">
        <v>1095</v>
      </c>
      <c r="N1617" s="34">
        <v>1460</v>
      </c>
      <c r="O1617" s="34">
        <v>1825</v>
      </c>
      <c r="P1617" s="34">
        <v>2190</v>
      </c>
      <c r="Q1617" s="48">
        <v>2.3290384453705478E-4</v>
      </c>
      <c r="R1617" s="14">
        <v>25185.357420010325</v>
      </c>
      <c r="S1617" s="14">
        <v>23132.831085837679</v>
      </c>
      <c r="T1617" s="14">
        <v>21247.579104068107</v>
      </c>
      <c r="U1617" s="14">
        <v>19515.969148282202</v>
      </c>
      <c r="V1617" s="14">
        <v>17925.479883201377</v>
      </c>
      <c r="W1617" s="12">
        <v>16464.610422451919</v>
      </c>
      <c r="X1617" s="88">
        <f t="shared" si="178"/>
        <v>40.431996479999995</v>
      </c>
      <c r="Y1617" s="88">
        <f t="shared" si="183"/>
        <v>37.136917671531705</v>
      </c>
      <c r="Z1617" s="88">
        <f t="shared" si="184"/>
        <v>34.110377280635433</v>
      </c>
      <c r="AA1617" s="88">
        <f t="shared" si="179"/>
        <v>31.330490282429</v>
      </c>
      <c r="AB1617" s="88">
        <f t="shared" si="180"/>
        <v>28.777155211784631</v>
      </c>
      <c r="AC1617" s="88">
        <f t="shared" si="181"/>
        <v>26.43190880889529</v>
      </c>
      <c r="AD1617" s="88">
        <f t="shared" si="182"/>
        <v>24.277792510763941</v>
      </c>
    </row>
    <row r="1618" spans="1:30" x14ac:dyDescent="0.25">
      <c r="A1618" s="30" t="s">
        <v>1319</v>
      </c>
      <c r="B1618" s="47">
        <v>40737</v>
      </c>
      <c r="C1618" s="35">
        <v>4301350293</v>
      </c>
      <c r="D1618" s="34">
        <v>366</v>
      </c>
      <c r="E1618" s="32">
        <v>27536</v>
      </c>
      <c r="F1618" s="34" t="s">
        <v>18</v>
      </c>
      <c r="G1618" s="34" t="s">
        <v>32</v>
      </c>
      <c r="H1618" s="34">
        <v>40.210500000000003</v>
      </c>
      <c r="I1618" s="2">
        <v>-110.517219999999</v>
      </c>
      <c r="J1618" s="35">
        <v>27536</v>
      </c>
      <c r="K1618" s="34">
        <v>365</v>
      </c>
      <c r="L1618" s="34">
        <v>730</v>
      </c>
      <c r="M1618" s="34">
        <v>1095</v>
      </c>
      <c r="N1618" s="34">
        <v>1460</v>
      </c>
      <c r="O1618" s="34">
        <v>1825</v>
      </c>
      <c r="P1618" s="34">
        <v>2190</v>
      </c>
      <c r="Q1618" s="48">
        <v>2.3290384453705478E-4</v>
      </c>
      <c r="R1618" s="14">
        <v>25291.903789839689</v>
      </c>
      <c r="S1618" s="14">
        <v>23230.694266215403</v>
      </c>
      <c r="T1618" s="14">
        <v>21337.466747250888</v>
      </c>
      <c r="U1618" s="14">
        <v>19598.531235123952</v>
      </c>
      <c r="V1618" s="14">
        <v>18001.313423188662</v>
      </c>
      <c r="W1618" s="12">
        <v>16534.263770701535</v>
      </c>
      <c r="X1618" s="88">
        <f t="shared" si="178"/>
        <v>40.603043583999998</v>
      </c>
      <c r="Y1618" s="88">
        <f t="shared" si="183"/>
        <v>37.294024981885372</v>
      </c>
      <c r="Z1618" s="88">
        <f t="shared" si="184"/>
        <v>34.254680846082323</v>
      </c>
      <c r="AA1618" s="88">
        <f t="shared" si="179"/>
        <v>31.463033567358313</v>
      </c>
      <c r="AB1618" s="88">
        <f t="shared" si="180"/>
        <v>28.898896641564612</v>
      </c>
      <c r="AC1618" s="88">
        <f t="shared" si="181"/>
        <v>26.543728700282301</v>
      </c>
      <c r="AD1618" s="88">
        <f t="shared" si="182"/>
        <v>24.380499437505321</v>
      </c>
    </row>
    <row r="1619" spans="1:30" x14ac:dyDescent="0.25">
      <c r="A1619" s="30" t="s">
        <v>1475</v>
      </c>
      <c r="B1619" s="47">
        <v>40953</v>
      </c>
      <c r="C1619" s="35">
        <v>4301350867</v>
      </c>
      <c r="D1619" s="34">
        <v>277</v>
      </c>
      <c r="E1619" s="32">
        <v>28168</v>
      </c>
      <c r="F1619" s="34" t="s">
        <v>18</v>
      </c>
      <c r="G1619" s="34" t="s">
        <v>32</v>
      </c>
      <c r="H1619" s="34">
        <v>40.020200000000003</v>
      </c>
      <c r="I1619" s="2">
        <v>-110.559929999999</v>
      </c>
      <c r="J1619" s="35">
        <v>28168</v>
      </c>
      <c r="K1619" s="34">
        <v>365</v>
      </c>
      <c r="L1619" s="34">
        <v>730</v>
      </c>
      <c r="M1619" s="34">
        <v>1095</v>
      </c>
      <c r="N1619" s="34">
        <v>1460</v>
      </c>
      <c r="O1619" s="34">
        <v>1825</v>
      </c>
      <c r="P1619" s="34">
        <v>2190</v>
      </c>
      <c r="Q1619" s="48">
        <v>2.3290384453705478E-4</v>
      </c>
      <c r="R1619" s="14">
        <v>25872.397804772096</v>
      </c>
      <c r="S1619" s="14">
        <v>23763.879869652654</v>
      </c>
      <c r="T1619" s="14">
        <v>21827.199423901911</v>
      </c>
      <c r="U1619" s="14">
        <v>20048.352259985888</v>
      </c>
      <c r="V1619" s="14">
        <v>18414.475468636629</v>
      </c>
      <c r="W1619" s="12">
        <v>16913.75442668219</v>
      </c>
      <c r="X1619" s="88">
        <f t="shared" si="178"/>
        <v>41.534955392000001</v>
      </c>
      <c r="Y1619" s="88">
        <f t="shared" si="183"/>
        <v>38.149988948639866</v>
      </c>
      <c r="Z1619" s="88">
        <f t="shared" si="184"/>
        <v>35.040886478517102</v>
      </c>
      <c r="AA1619" s="88">
        <f t="shared" si="179"/>
        <v>32.185165947318019</v>
      </c>
      <c r="AB1619" s="88">
        <f t="shared" si="180"/>
        <v>29.56217753484863</v>
      </c>
      <c r="AC1619" s="88">
        <f t="shared" si="181"/>
        <v>27.152954315425326</v>
      </c>
      <c r="AD1619" s="88">
        <f t="shared" si="182"/>
        <v>24.940075107337663</v>
      </c>
    </row>
    <row r="1620" spans="1:30" x14ac:dyDescent="0.25">
      <c r="A1620" s="30" t="s">
        <v>1539</v>
      </c>
      <c r="B1620" s="47">
        <v>41054</v>
      </c>
      <c r="C1620" s="35">
        <v>4301351044</v>
      </c>
      <c r="D1620" s="34">
        <v>220</v>
      </c>
      <c r="E1620" s="32">
        <v>28325</v>
      </c>
      <c r="F1620" s="34" t="s">
        <v>18</v>
      </c>
      <c r="G1620" s="34" t="s">
        <v>32</v>
      </c>
      <c r="H1620" s="34">
        <v>40.221290000000003</v>
      </c>
      <c r="I1620" s="2">
        <v>-110.08024</v>
      </c>
      <c r="J1620" s="35">
        <v>28325</v>
      </c>
      <c r="K1620" s="34">
        <v>365</v>
      </c>
      <c r="L1620" s="34">
        <v>730</v>
      </c>
      <c r="M1620" s="34">
        <v>1095</v>
      </c>
      <c r="N1620" s="34">
        <v>1460</v>
      </c>
      <c r="O1620" s="34">
        <v>1825</v>
      </c>
      <c r="P1620" s="34">
        <v>2190</v>
      </c>
      <c r="Q1620" s="48">
        <v>2.3290384453705478E-4</v>
      </c>
      <c r="R1620" s="14">
        <v>26016.602805317012</v>
      </c>
      <c r="S1620" s="14">
        <v>23896.332622405262</v>
      </c>
      <c r="T1620" s="14">
        <v>21948.857699588953</v>
      </c>
      <c r="U1620" s="14">
        <v>20160.095774073427</v>
      </c>
      <c r="V1620" s="14">
        <v>18517.112242584935</v>
      </c>
      <c r="W1620" s="12">
        <v>17008.026630778651</v>
      </c>
      <c r="X1620" s="88">
        <f t="shared" si="178"/>
        <v>41.766458799999995</v>
      </c>
      <c r="Y1620" s="88">
        <f t="shared" si="183"/>
        <v>38.362625566963366</v>
      </c>
      <c r="Z1620" s="88">
        <f t="shared" si="184"/>
        <v>35.236193890371943</v>
      </c>
      <c r="AA1620" s="88">
        <f t="shared" si="179"/>
        <v>32.364556427782688</v>
      </c>
      <c r="AB1620" s="88">
        <f t="shared" si="180"/>
        <v>29.726948263085326</v>
      </c>
      <c r="AC1620" s="88">
        <f t="shared" si="181"/>
        <v>27.304296754630158</v>
      </c>
      <c r="AD1620" s="88">
        <f t="shared" si="182"/>
        <v>25.079083620254874</v>
      </c>
    </row>
    <row r="1621" spans="1:30" x14ac:dyDescent="0.25">
      <c r="A1621" s="30" t="s">
        <v>107</v>
      </c>
      <c r="B1621" s="47">
        <v>29552</v>
      </c>
      <c r="C1621" s="35">
        <v>4301330529</v>
      </c>
      <c r="D1621" s="34">
        <v>366</v>
      </c>
      <c r="E1621" s="32">
        <v>28525</v>
      </c>
      <c r="F1621" s="34" t="s">
        <v>18</v>
      </c>
      <c r="G1621" s="34" t="s">
        <v>32</v>
      </c>
      <c r="H1621" s="34">
        <v>40.399990000000003</v>
      </c>
      <c r="I1621" s="2">
        <v>-110.2037</v>
      </c>
      <c r="J1621" s="35">
        <v>28525</v>
      </c>
      <c r="K1621" s="34">
        <v>365</v>
      </c>
      <c r="L1621" s="34">
        <v>730</v>
      </c>
      <c r="M1621" s="34">
        <v>1095</v>
      </c>
      <c r="N1621" s="34">
        <v>1460</v>
      </c>
      <c r="O1621" s="34">
        <v>1825</v>
      </c>
      <c r="P1621" s="34">
        <v>2190</v>
      </c>
      <c r="Q1621" s="48">
        <v>2.3290384453705478E-4</v>
      </c>
      <c r="R1621" s="14">
        <v>26200.303442953849</v>
      </c>
      <c r="S1621" s="14">
        <v>24065.062243746161</v>
      </c>
      <c r="T1621" s="14">
        <v>22103.836394731683</v>
      </c>
      <c r="U1621" s="14">
        <v>20302.444199662648</v>
      </c>
      <c r="V1621" s="14">
        <v>18647.859725321636</v>
      </c>
      <c r="W1621" s="12">
        <v>17128.118610519366</v>
      </c>
      <c r="X1621" s="88">
        <f t="shared" si="178"/>
        <v>42.061367599999997</v>
      </c>
      <c r="Y1621" s="88">
        <f t="shared" si="183"/>
        <v>38.633500239986937</v>
      </c>
      <c r="Z1621" s="88">
        <f t="shared" si="184"/>
        <v>35.484993141142439</v>
      </c>
      <c r="AA1621" s="88">
        <f t="shared" si="179"/>
        <v>32.593079332833234</v>
      </c>
      <c r="AB1621" s="88">
        <f t="shared" si="180"/>
        <v>29.936847279947358</v>
      </c>
      <c r="AC1621" s="88">
        <f t="shared" si="181"/>
        <v>27.497089670814663</v>
      </c>
      <c r="AD1621" s="88">
        <f t="shared" si="182"/>
        <v>25.256164528429668</v>
      </c>
    </row>
    <row r="1622" spans="1:30" x14ac:dyDescent="0.25">
      <c r="A1622" s="30" t="s">
        <v>129</v>
      </c>
      <c r="B1622" s="47">
        <v>30442</v>
      </c>
      <c r="C1622" s="35">
        <v>4304731295</v>
      </c>
      <c r="D1622" s="34">
        <v>366</v>
      </c>
      <c r="E1622" s="32">
        <v>28548</v>
      </c>
      <c r="F1622" s="34" t="s">
        <v>18</v>
      </c>
      <c r="G1622" s="34" t="s">
        <v>19</v>
      </c>
      <c r="H1622" s="34">
        <v>40.40804</v>
      </c>
      <c r="I1622" s="2">
        <v>-109.94567000000001</v>
      </c>
      <c r="J1622" s="35">
        <v>28548</v>
      </c>
      <c r="K1622" s="34">
        <v>365</v>
      </c>
      <c r="L1622" s="34">
        <v>730</v>
      </c>
      <c r="M1622" s="34">
        <v>1095</v>
      </c>
      <c r="N1622" s="34">
        <v>1460</v>
      </c>
      <c r="O1622" s="34">
        <v>1825</v>
      </c>
      <c r="P1622" s="34">
        <v>2190</v>
      </c>
      <c r="Q1622" s="48">
        <v>2.3290384453705478E-4</v>
      </c>
      <c r="R1622" s="14">
        <v>26221.429016282083</v>
      </c>
      <c r="S1622" s="14">
        <v>24084.466150200366</v>
      </c>
      <c r="T1622" s="14">
        <v>22121.658944673094</v>
      </c>
      <c r="U1622" s="14">
        <v>20318.814268605409</v>
      </c>
      <c r="V1622" s="14">
        <v>18662.895685836356</v>
      </c>
      <c r="W1622" s="12">
        <v>17141.929188189548</v>
      </c>
      <c r="X1622" s="88">
        <f t="shared" si="178"/>
        <v>42.095282112</v>
      </c>
      <c r="Y1622" s="88">
        <f t="shared" si="183"/>
        <v>38.664650827384648</v>
      </c>
      <c r="Z1622" s="88">
        <f t="shared" si="184"/>
        <v>35.513605054981049</v>
      </c>
      <c r="AA1622" s="88">
        <f t="shared" si="179"/>
        <v>32.619359466914041</v>
      </c>
      <c r="AB1622" s="88">
        <f t="shared" si="180"/>
        <v>29.960985666886494</v>
      </c>
      <c r="AC1622" s="88">
        <f t="shared" si="181"/>
        <v>27.519260856175883</v>
      </c>
      <c r="AD1622" s="88">
        <f t="shared" si="182"/>
        <v>25.276528832869769</v>
      </c>
    </row>
    <row r="1623" spans="1:30" x14ac:dyDescent="0.25">
      <c r="A1623" s="30" t="s">
        <v>1274</v>
      </c>
      <c r="B1623" s="47">
        <v>40679</v>
      </c>
      <c r="C1623" s="35">
        <v>4304740226</v>
      </c>
      <c r="D1623" s="34">
        <v>366</v>
      </c>
      <c r="E1623" s="32">
        <v>28659</v>
      </c>
      <c r="F1623" s="34" t="s">
        <v>18</v>
      </c>
      <c r="G1623" s="34" t="s">
        <v>19</v>
      </c>
      <c r="H1623" s="34">
        <v>40.4056199999999</v>
      </c>
      <c r="I1623" s="2">
        <v>-109.93779000000001</v>
      </c>
      <c r="J1623" s="35">
        <v>28659</v>
      </c>
      <c r="K1623" s="34">
        <v>365</v>
      </c>
      <c r="L1623" s="34">
        <v>730</v>
      </c>
      <c r="M1623" s="34">
        <v>1095</v>
      </c>
      <c r="N1623" s="34">
        <v>1460</v>
      </c>
      <c r="O1623" s="34">
        <v>1825</v>
      </c>
      <c r="P1623" s="34">
        <v>2190</v>
      </c>
      <c r="Q1623" s="48">
        <v>2.3290384453705478E-4</v>
      </c>
      <c r="R1623" s="14">
        <v>26323.382870170528</v>
      </c>
      <c r="S1623" s="14">
        <v>24178.111090044567</v>
      </c>
      <c r="T1623" s="14">
        <v>22207.672120477309</v>
      </c>
      <c r="U1623" s="14">
        <v>20397.817644807426</v>
      </c>
      <c r="V1623" s="14">
        <v>18735.460538755222</v>
      </c>
      <c r="W1623" s="12">
        <v>17208.580236945643</v>
      </c>
      <c r="X1623" s="88">
        <f t="shared" si="178"/>
        <v>42.258956495999996</v>
      </c>
      <c r="Y1623" s="88">
        <f t="shared" si="183"/>
        <v>38.814986270912726</v>
      </c>
      <c r="Z1623" s="88">
        <f t="shared" si="184"/>
        <v>35.651688639158678</v>
      </c>
      <c r="AA1623" s="88">
        <f t="shared" si="179"/>
        <v>32.746189679217089</v>
      </c>
      <c r="AB1623" s="88">
        <f t="shared" si="180"/>
        <v>30.077479621244919</v>
      </c>
      <c r="AC1623" s="88">
        <f t="shared" si="181"/>
        <v>27.626260924658279</v>
      </c>
      <c r="AD1623" s="88">
        <f t="shared" si="182"/>
        <v>25.374808736906775</v>
      </c>
    </row>
    <row r="1624" spans="1:30" x14ac:dyDescent="0.25">
      <c r="A1624" s="30" t="s">
        <v>1482</v>
      </c>
      <c r="B1624" s="47">
        <v>40963</v>
      </c>
      <c r="C1624" s="35">
        <v>4304751660</v>
      </c>
      <c r="D1624" s="34">
        <v>329</v>
      </c>
      <c r="E1624" s="32">
        <v>29702</v>
      </c>
      <c r="F1624" s="34" t="s">
        <v>18</v>
      </c>
      <c r="G1624" s="34" t="s">
        <v>19</v>
      </c>
      <c r="H1624" s="34">
        <v>40.180430000000001</v>
      </c>
      <c r="I1624" s="2">
        <v>-109.84769</v>
      </c>
      <c r="J1624" s="35">
        <v>29702</v>
      </c>
      <c r="K1624" s="34">
        <v>365</v>
      </c>
      <c r="L1624" s="34">
        <v>730</v>
      </c>
      <c r="M1624" s="34">
        <v>1095</v>
      </c>
      <c r="N1624" s="34">
        <v>1460</v>
      </c>
      <c r="O1624" s="34">
        <v>1825</v>
      </c>
      <c r="P1624" s="34">
        <v>2190</v>
      </c>
      <c r="Q1624" s="48">
        <v>2.3290384453705478E-4</v>
      </c>
      <c r="R1624" s="14">
        <v>27281.381695446631</v>
      </c>
      <c r="S1624" s="14">
        <v>25058.036065337372</v>
      </c>
      <c r="T1624" s="14">
        <v>23015.88601564664</v>
      </c>
      <c r="U1624" s="14">
        <v>21140.164684255215</v>
      </c>
      <c r="V1624" s="14">
        <v>19417.308661227107</v>
      </c>
      <c r="W1624" s="12">
        <v>17834.859911293468</v>
      </c>
      <c r="X1624" s="88">
        <f t="shared" si="178"/>
        <v>43.796905887999998</v>
      </c>
      <c r="Y1624" s="88">
        <f t="shared" si="183"/>
        <v>40.227597690730654</v>
      </c>
      <c r="Z1624" s="88">
        <f t="shared" si="184"/>
        <v>36.949176731926826</v>
      </c>
      <c r="AA1624" s="88">
        <f t="shared" si="179"/>
        <v>33.937936629055656</v>
      </c>
      <c r="AB1624" s="88">
        <f t="shared" si="180"/>
        <v>31.17210299418042</v>
      </c>
      <c r="AC1624" s="88">
        <f t="shared" si="181"/>
        <v>28.631675982560463</v>
      </c>
      <c r="AD1624" s="88">
        <f t="shared" si="182"/>
        <v>26.298285673038315</v>
      </c>
    </row>
    <row r="1625" spans="1:30" x14ac:dyDescent="0.25">
      <c r="A1625" s="30" t="s">
        <v>1336</v>
      </c>
      <c r="B1625" s="47">
        <v>40776</v>
      </c>
      <c r="C1625" s="35">
        <v>4301350425</v>
      </c>
      <c r="D1625" s="34">
        <v>359</v>
      </c>
      <c r="E1625" s="32">
        <v>29772</v>
      </c>
      <c r="F1625" s="34" t="s">
        <v>18</v>
      </c>
      <c r="G1625" s="34" t="s">
        <v>32</v>
      </c>
      <c r="H1625" s="34">
        <v>40.211930000000002</v>
      </c>
      <c r="I1625" s="2">
        <v>-110.04436</v>
      </c>
      <c r="J1625" s="35">
        <v>29772</v>
      </c>
      <c r="K1625" s="34">
        <v>365</v>
      </c>
      <c r="L1625" s="34">
        <v>730</v>
      </c>
      <c r="M1625" s="34">
        <v>1095</v>
      </c>
      <c r="N1625" s="34">
        <v>1460</v>
      </c>
      <c r="O1625" s="34">
        <v>1825</v>
      </c>
      <c r="P1625" s="34">
        <v>2190</v>
      </c>
      <c r="Q1625" s="48">
        <v>2.3290384453705478E-4</v>
      </c>
      <c r="R1625" s="14">
        <v>27345.676918619527</v>
      </c>
      <c r="S1625" s="14">
        <v>25117.091432806686</v>
      </c>
      <c r="T1625" s="14">
        <v>23070.128558946595</v>
      </c>
      <c r="U1625" s="14">
        <v>21189.986633211443</v>
      </c>
      <c r="V1625" s="14">
        <v>19463.070280184951</v>
      </c>
      <c r="W1625" s="12">
        <v>17876.892104202718</v>
      </c>
      <c r="X1625" s="88">
        <f t="shared" si="178"/>
        <v>43.900123967999996</v>
      </c>
      <c r="Y1625" s="88">
        <f t="shared" si="183"/>
        <v>40.322403826288912</v>
      </c>
      <c r="Z1625" s="88">
        <f t="shared" si="184"/>
        <v>37.036256469696504</v>
      </c>
      <c r="AA1625" s="88">
        <f t="shared" si="179"/>
        <v>34.017919645823348</v>
      </c>
      <c r="AB1625" s="88">
        <f t="shared" si="180"/>
        <v>31.245567650082133</v>
      </c>
      <c r="AC1625" s="88">
        <f t="shared" si="181"/>
        <v>28.699153503225038</v>
      </c>
      <c r="AD1625" s="88">
        <f t="shared" si="182"/>
        <v>26.36026399089949</v>
      </c>
    </row>
    <row r="1626" spans="1:30" x14ac:dyDescent="0.25">
      <c r="A1626" s="30" t="s">
        <v>1373</v>
      </c>
      <c r="B1626" s="47">
        <v>40829</v>
      </c>
      <c r="C1626" s="35">
        <v>4304751571</v>
      </c>
      <c r="D1626" s="34">
        <v>357</v>
      </c>
      <c r="E1626" s="32">
        <v>29831</v>
      </c>
      <c r="F1626" s="34" t="s">
        <v>18</v>
      </c>
      <c r="G1626" s="34" t="s">
        <v>19</v>
      </c>
      <c r="H1626" s="34">
        <v>40.162320000000001</v>
      </c>
      <c r="I1626" s="2">
        <v>-109.81926</v>
      </c>
      <c r="J1626" s="35">
        <v>29831</v>
      </c>
      <c r="K1626" s="34">
        <v>365</v>
      </c>
      <c r="L1626" s="34">
        <v>730</v>
      </c>
      <c r="M1626" s="34">
        <v>1095</v>
      </c>
      <c r="N1626" s="34">
        <v>1460</v>
      </c>
      <c r="O1626" s="34">
        <v>1825</v>
      </c>
      <c r="P1626" s="34">
        <v>2190</v>
      </c>
      <c r="Q1626" s="48">
        <v>2.3290384453705478E-4</v>
      </c>
      <c r="R1626" s="14">
        <v>27399.868606722393</v>
      </c>
      <c r="S1626" s="14">
        <v>25166.866671102252</v>
      </c>
      <c r="T1626" s="14">
        <v>23115.8472740137</v>
      </c>
      <c r="U1626" s="14">
        <v>21231.979418760264</v>
      </c>
      <c r="V1626" s="14">
        <v>19501.640787592278</v>
      </c>
      <c r="W1626" s="12">
        <v>17912.319238226228</v>
      </c>
      <c r="X1626" s="88">
        <f t="shared" si="178"/>
        <v>43.987122063999998</v>
      </c>
      <c r="Y1626" s="88">
        <f t="shared" si="183"/>
        <v>40.402311854830863</v>
      </c>
      <c r="Z1626" s="88">
        <f t="shared" si="184"/>
        <v>37.109652248673797</v>
      </c>
      <c r="AA1626" s="88">
        <f t="shared" si="179"/>
        <v>34.085333902813254</v>
      </c>
      <c r="AB1626" s="88">
        <f t="shared" si="180"/>
        <v>31.307487860056433</v>
      </c>
      <c r="AC1626" s="88">
        <f t="shared" si="181"/>
        <v>28.756027413499467</v>
      </c>
      <c r="AD1626" s="88">
        <f t="shared" si="182"/>
        <v>26.412502858811052</v>
      </c>
    </row>
    <row r="1627" spans="1:30" x14ac:dyDescent="0.25">
      <c r="A1627" s="30" t="s">
        <v>206</v>
      </c>
      <c r="B1627" s="47">
        <v>31974</v>
      </c>
      <c r="C1627" s="35">
        <v>4304731713</v>
      </c>
      <c r="D1627" s="34">
        <v>364</v>
      </c>
      <c r="E1627" s="32">
        <v>29940</v>
      </c>
      <c r="F1627" s="34" t="s">
        <v>18</v>
      </c>
      <c r="G1627" s="34" t="s">
        <v>19</v>
      </c>
      <c r="H1627" s="34">
        <v>40.390300000000003</v>
      </c>
      <c r="I1627" s="2">
        <v>-109.96587</v>
      </c>
      <c r="J1627" s="35">
        <v>29940</v>
      </c>
      <c r="K1627" s="34">
        <v>365</v>
      </c>
      <c r="L1627" s="34">
        <v>730</v>
      </c>
      <c r="M1627" s="34">
        <v>1095</v>
      </c>
      <c r="N1627" s="34">
        <v>1460</v>
      </c>
      <c r="O1627" s="34">
        <v>1825</v>
      </c>
      <c r="P1627" s="34">
        <v>2190</v>
      </c>
      <c r="Q1627" s="48">
        <v>2.3290384453705478E-4</v>
      </c>
      <c r="R1627" s="14">
        <v>27499.985454234469</v>
      </c>
      <c r="S1627" s="14">
        <v>25258.824314733043</v>
      </c>
      <c r="T1627" s="14">
        <v>23200.310662866486</v>
      </c>
      <c r="U1627" s="14">
        <v>21309.559310706387</v>
      </c>
      <c r="V1627" s="14">
        <v>19572.898165683779</v>
      </c>
      <c r="W1627" s="12">
        <v>17977.769367184919</v>
      </c>
      <c r="X1627" s="88">
        <f t="shared" si="178"/>
        <v>44.14784736</v>
      </c>
      <c r="Y1627" s="88">
        <f t="shared" si="183"/>
        <v>40.549938551628706</v>
      </c>
      <c r="Z1627" s="88">
        <f t="shared" si="184"/>
        <v>37.245247840343715</v>
      </c>
      <c r="AA1627" s="88">
        <f t="shared" si="179"/>
        <v>34.209878886065802</v>
      </c>
      <c r="AB1627" s="88">
        <f t="shared" si="180"/>
        <v>31.421882824246236</v>
      </c>
      <c r="AC1627" s="88">
        <f t="shared" si="181"/>
        <v>28.861099552820022</v>
      </c>
      <c r="AD1627" s="88">
        <f t="shared" si="182"/>
        <v>26.509011953766318</v>
      </c>
    </row>
    <row r="1628" spans="1:30" x14ac:dyDescent="0.25">
      <c r="A1628" s="30" t="s">
        <v>1486</v>
      </c>
      <c r="B1628" s="47">
        <v>40971</v>
      </c>
      <c r="C1628" s="35">
        <v>4301350985</v>
      </c>
      <c r="D1628" s="34">
        <v>364</v>
      </c>
      <c r="E1628" s="32">
        <v>30006</v>
      </c>
      <c r="F1628" s="34" t="s">
        <v>18</v>
      </c>
      <c r="G1628" s="34" t="s">
        <v>32</v>
      </c>
      <c r="H1628" s="34">
        <v>40.240499999999898</v>
      </c>
      <c r="I1628" s="2">
        <v>-110.03681</v>
      </c>
      <c r="J1628" s="35">
        <v>30006</v>
      </c>
      <c r="K1628" s="34">
        <v>365</v>
      </c>
      <c r="L1628" s="34">
        <v>730</v>
      </c>
      <c r="M1628" s="34">
        <v>1095</v>
      </c>
      <c r="N1628" s="34">
        <v>1460</v>
      </c>
      <c r="O1628" s="34">
        <v>1825</v>
      </c>
      <c r="P1628" s="34">
        <v>2190</v>
      </c>
      <c r="Q1628" s="48">
        <v>2.3290384453705478E-4</v>
      </c>
      <c r="R1628" s="14">
        <v>27560.606664654624</v>
      </c>
      <c r="S1628" s="14">
        <v>25314.505089775543</v>
      </c>
      <c r="T1628" s="14">
        <v>23251.453632263587</v>
      </c>
      <c r="U1628" s="14">
        <v>21356.534291150831</v>
      </c>
      <c r="V1628" s="14">
        <v>19616.044834986889</v>
      </c>
      <c r="W1628" s="12">
        <v>18017.399720499354</v>
      </c>
      <c r="X1628" s="88">
        <f t="shared" si="178"/>
        <v>44.245167263999996</v>
      </c>
      <c r="Y1628" s="88">
        <f t="shared" si="183"/>
        <v>40.639327193726487</v>
      </c>
      <c r="Z1628" s="88">
        <f t="shared" si="184"/>
        <v>37.327351593097987</v>
      </c>
      <c r="AA1628" s="88">
        <f t="shared" si="179"/>
        <v>34.285291444732479</v>
      </c>
      <c r="AB1628" s="88">
        <f t="shared" si="180"/>
        <v>31.49114949981071</v>
      </c>
      <c r="AC1628" s="88">
        <f t="shared" si="181"/>
        <v>28.924721215160908</v>
      </c>
      <c r="AD1628" s="88">
        <f t="shared" si="182"/>
        <v>26.567448653463998</v>
      </c>
    </row>
    <row r="1629" spans="1:30" x14ac:dyDescent="0.25">
      <c r="A1629" s="30" t="s">
        <v>1524</v>
      </c>
      <c r="B1629" s="47">
        <v>41028</v>
      </c>
      <c r="C1629" s="35">
        <v>4301350712</v>
      </c>
      <c r="D1629" s="34">
        <v>247</v>
      </c>
      <c r="E1629" s="32">
        <v>30163</v>
      </c>
      <c r="F1629" s="34" t="s">
        <v>18</v>
      </c>
      <c r="G1629" s="34" t="s">
        <v>32</v>
      </c>
      <c r="H1629" s="34">
        <v>40.319650000000003</v>
      </c>
      <c r="I1629" s="2">
        <v>-110.31547</v>
      </c>
      <c r="J1629" s="35">
        <v>30163</v>
      </c>
      <c r="K1629" s="34">
        <v>365</v>
      </c>
      <c r="L1629" s="34">
        <v>730</v>
      </c>
      <c r="M1629" s="34">
        <v>1095</v>
      </c>
      <c r="N1629" s="34">
        <v>1460</v>
      </c>
      <c r="O1629" s="34">
        <v>1825</v>
      </c>
      <c r="P1629" s="34">
        <v>2190</v>
      </c>
      <c r="Q1629" s="48">
        <v>2.3290384453705478E-4</v>
      </c>
      <c r="R1629" s="14">
        <v>27704.811665199541</v>
      </c>
      <c r="S1629" s="14">
        <v>25446.957842528151</v>
      </c>
      <c r="T1629" s="14">
        <v>23373.111907950632</v>
      </c>
      <c r="U1629" s="14">
        <v>21468.277805238369</v>
      </c>
      <c r="V1629" s="14">
        <v>19718.681608935196</v>
      </c>
      <c r="W1629" s="12">
        <v>18111.671924595816</v>
      </c>
      <c r="X1629" s="88">
        <f t="shared" si="178"/>
        <v>44.476670671999997</v>
      </c>
      <c r="Y1629" s="88">
        <f t="shared" si="183"/>
        <v>40.851963812049988</v>
      </c>
      <c r="Z1629" s="88">
        <f t="shared" si="184"/>
        <v>37.522659004952828</v>
      </c>
      <c r="AA1629" s="88">
        <f t="shared" si="179"/>
        <v>34.464681925197155</v>
      </c>
      <c r="AB1629" s="88">
        <f t="shared" si="180"/>
        <v>31.655920228047403</v>
      </c>
      <c r="AC1629" s="88">
        <f t="shared" si="181"/>
        <v>29.07606365436574</v>
      </c>
      <c r="AD1629" s="88">
        <f t="shared" si="182"/>
        <v>26.70645716638121</v>
      </c>
    </row>
    <row r="1630" spans="1:30" x14ac:dyDescent="0.25">
      <c r="A1630" s="30" t="s">
        <v>235</v>
      </c>
      <c r="B1630" s="47">
        <v>33568</v>
      </c>
      <c r="C1630" s="35">
        <v>4301331322</v>
      </c>
      <c r="D1630" s="34">
        <v>351</v>
      </c>
      <c r="E1630" s="32">
        <v>30268</v>
      </c>
      <c r="F1630" s="34" t="s">
        <v>18</v>
      </c>
      <c r="G1630" s="34" t="s">
        <v>32</v>
      </c>
      <c r="H1630" s="34">
        <v>40.386830000000003</v>
      </c>
      <c r="I1630" s="2">
        <v>-110.053259999999</v>
      </c>
      <c r="J1630" s="35">
        <v>30268</v>
      </c>
      <c r="K1630" s="34">
        <v>365</v>
      </c>
      <c r="L1630" s="34">
        <v>730</v>
      </c>
      <c r="M1630" s="34">
        <v>1095</v>
      </c>
      <c r="N1630" s="34">
        <v>1460</v>
      </c>
      <c r="O1630" s="34">
        <v>1825</v>
      </c>
      <c r="P1630" s="34">
        <v>2190</v>
      </c>
      <c r="Q1630" s="48">
        <v>2.3290384453705478E-4</v>
      </c>
      <c r="R1630" s="14">
        <v>27801.254499958879</v>
      </c>
      <c r="S1630" s="14">
        <v>25535.540893732123</v>
      </c>
      <c r="T1630" s="14">
        <v>23454.475722900563</v>
      </c>
      <c r="U1630" s="14">
        <v>21543.010728672711</v>
      </c>
      <c r="V1630" s="14">
        <v>19787.324037371964</v>
      </c>
      <c r="W1630" s="12">
        <v>18174.720213959688</v>
      </c>
      <c r="X1630" s="88">
        <f t="shared" si="178"/>
        <v>44.631497791999998</v>
      </c>
      <c r="Y1630" s="88">
        <f t="shared" si="183"/>
        <v>40.994173015387361</v>
      </c>
      <c r="Z1630" s="88">
        <f t="shared" si="184"/>
        <v>37.653278611607341</v>
      </c>
      <c r="AA1630" s="88">
        <f t="shared" si="179"/>
        <v>34.584656450348689</v>
      </c>
      <c r="AB1630" s="88">
        <f t="shared" si="180"/>
        <v>31.766117211899971</v>
      </c>
      <c r="AC1630" s="88">
        <f t="shared" si="181"/>
        <v>29.177279935362602</v>
      </c>
      <c r="AD1630" s="88">
        <f t="shared" si="182"/>
        <v>26.799424643172973</v>
      </c>
    </row>
    <row r="1631" spans="1:30" x14ac:dyDescent="0.25">
      <c r="A1631" s="30" t="s">
        <v>88</v>
      </c>
      <c r="B1631" s="47">
        <v>27586</v>
      </c>
      <c r="C1631" s="35">
        <v>4301330357</v>
      </c>
      <c r="D1631" s="34">
        <v>366</v>
      </c>
      <c r="E1631" s="32">
        <v>30581</v>
      </c>
      <c r="F1631" s="34" t="s">
        <v>18</v>
      </c>
      <c r="G1631" s="34" t="s">
        <v>32</v>
      </c>
      <c r="H1631" s="34">
        <v>40.381999999999898</v>
      </c>
      <c r="I1631" s="2">
        <v>-110.20820000000001</v>
      </c>
      <c r="J1631" s="35">
        <v>30581</v>
      </c>
      <c r="K1631" s="34">
        <v>365</v>
      </c>
      <c r="L1631" s="34">
        <v>730</v>
      </c>
      <c r="M1631" s="34">
        <v>1095</v>
      </c>
      <c r="N1631" s="34">
        <v>1460</v>
      </c>
      <c r="O1631" s="34">
        <v>1825</v>
      </c>
      <c r="P1631" s="34">
        <v>2190</v>
      </c>
      <c r="Q1631" s="48">
        <v>2.3290384453705478E-4</v>
      </c>
      <c r="R1631" s="14">
        <v>28088.745997860529</v>
      </c>
      <c r="S1631" s="14">
        <v>25799.602751130635</v>
      </c>
      <c r="T1631" s="14">
        <v>23697.017380798934</v>
      </c>
      <c r="U1631" s="14">
        <v>21765.786014719841</v>
      </c>
      <c r="V1631" s="14">
        <v>19991.943847854898</v>
      </c>
      <c r="W1631" s="12">
        <v>18362.664162253906</v>
      </c>
      <c r="X1631" s="88">
        <f t="shared" si="178"/>
        <v>45.093030063999997</v>
      </c>
      <c r="Y1631" s="88">
        <f t="shared" si="183"/>
        <v>41.418091878669252</v>
      </c>
      <c r="Z1631" s="88">
        <f t="shared" si="184"/>
        <v>38.042649439063169</v>
      </c>
      <c r="AA1631" s="88">
        <f t="shared" si="179"/>
        <v>34.942294796752783</v>
      </c>
      <c r="AB1631" s="88">
        <f t="shared" si="180"/>
        <v>32.094609173289051</v>
      </c>
      <c r="AC1631" s="88">
        <f t="shared" si="181"/>
        <v>29.479000849191351</v>
      </c>
      <c r="AD1631" s="88">
        <f t="shared" si="182"/>
        <v>27.076556264466522</v>
      </c>
    </row>
    <row r="1632" spans="1:30" x14ac:dyDescent="0.25">
      <c r="A1632" s="30" t="s">
        <v>1585</v>
      </c>
      <c r="B1632" s="47">
        <v>41124</v>
      </c>
      <c r="C1632" s="35">
        <v>4301351194</v>
      </c>
      <c r="D1632" s="34">
        <v>142</v>
      </c>
      <c r="E1632" s="32">
        <v>30993</v>
      </c>
      <c r="F1632" s="34" t="s">
        <v>18</v>
      </c>
      <c r="G1632" s="34" t="s">
        <v>32</v>
      </c>
      <c r="H1632" s="34">
        <v>40.185189999999899</v>
      </c>
      <c r="I1632" s="2">
        <v>-110.17955000000001</v>
      </c>
      <c r="J1632" s="35">
        <v>30993</v>
      </c>
      <c r="K1632" s="34">
        <v>365</v>
      </c>
      <c r="L1632" s="34">
        <v>730</v>
      </c>
      <c r="M1632" s="34">
        <v>1095</v>
      </c>
      <c r="N1632" s="34">
        <v>1460</v>
      </c>
      <c r="O1632" s="34">
        <v>1825</v>
      </c>
      <c r="P1632" s="34">
        <v>2190</v>
      </c>
      <c r="Q1632" s="48">
        <v>2.3290384453705478E-4</v>
      </c>
      <c r="R1632" s="14">
        <v>28467.169311392412</v>
      </c>
      <c r="S1632" s="14">
        <v>26147.185771092896</v>
      </c>
      <c r="T1632" s="14">
        <v>24016.273492792952</v>
      </c>
      <c r="U1632" s="14">
        <v>22059.023771433636</v>
      </c>
      <c r="V1632" s="14">
        <v>20261.283662292495</v>
      </c>
      <c r="W1632" s="12">
        <v>18610.053640519778</v>
      </c>
      <c r="X1632" s="88">
        <f t="shared" si="178"/>
        <v>45.700542192</v>
      </c>
      <c r="Y1632" s="88">
        <f t="shared" si="183"/>
        <v>41.97609370509781</v>
      </c>
      <c r="Z1632" s="88">
        <f t="shared" si="184"/>
        <v>38.5551758956504</v>
      </c>
      <c r="AA1632" s="88">
        <f t="shared" si="179"/>
        <v>35.41305198115689</v>
      </c>
      <c r="AB1632" s="88">
        <f t="shared" si="180"/>
        <v>32.527001148024837</v>
      </c>
      <c r="AC1632" s="88">
        <f t="shared" si="181"/>
        <v>29.876154256531425</v>
      </c>
      <c r="AD1632" s="88">
        <f t="shared" si="182"/>
        <v>27.441342935306594</v>
      </c>
    </row>
    <row r="1633" spans="1:30" x14ac:dyDescent="0.25">
      <c r="A1633" s="30" t="s">
        <v>403</v>
      </c>
      <c r="B1633" s="47">
        <v>38554</v>
      </c>
      <c r="C1633" s="35">
        <v>4301332695</v>
      </c>
      <c r="D1633" s="34">
        <v>359</v>
      </c>
      <c r="E1633" s="32">
        <v>31563</v>
      </c>
      <c r="F1633" s="34" t="s">
        <v>18</v>
      </c>
      <c r="G1633" s="34" t="s">
        <v>32</v>
      </c>
      <c r="H1633" s="34">
        <v>40.290019999999899</v>
      </c>
      <c r="I1633" s="2">
        <v>-110.29057</v>
      </c>
      <c r="J1633" s="35">
        <v>31563</v>
      </c>
      <c r="K1633" s="34">
        <v>365</v>
      </c>
      <c r="L1633" s="34">
        <v>730</v>
      </c>
      <c r="M1633" s="34">
        <v>1095</v>
      </c>
      <c r="N1633" s="34">
        <v>1460</v>
      </c>
      <c r="O1633" s="34">
        <v>1825</v>
      </c>
      <c r="P1633" s="34">
        <v>2190</v>
      </c>
      <c r="Q1633" s="48">
        <v>2.3290384453705478E-4</v>
      </c>
      <c r="R1633" s="14">
        <v>28990.716128657397</v>
      </c>
      <c r="S1633" s="14">
        <v>26628.065191914466</v>
      </c>
      <c r="T1633" s="14">
        <v>24457.96277394973</v>
      </c>
      <c r="U1633" s="14">
        <v>22464.716784362918</v>
      </c>
      <c r="V1633" s="14">
        <v>20633.913988092088</v>
      </c>
      <c r="W1633" s="12">
        <v>18952.315782780814</v>
      </c>
      <c r="X1633" s="88">
        <f t="shared" si="178"/>
        <v>46.541032271999995</v>
      </c>
      <c r="Y1633" s="88">
        <f t="shared" si="183"/>
        <v>42.748086523214994</v>
      </c>
      <c r="Z1633" s="88">
        <f t="shared" si="184"/>
        <v>39.264253760346321</v>
      </c>
      <c r="AA1633" s="88">
        <f t="shared" si="179"/>
        <v>36.06434226055093</v>
      </c>
      <c r="AB1633" s="88">
        <f t="shared" si="180"/>
        <v>33.12521334608163</v>
      </c>
      <c r="AC1633" s="88">
        <f t="shared" si="181"/>
        <v>30.425614067657261</v>
      </c>
      <c r="AD1633" s="88">
        <f t="shared" si="182"/>
        <v>27.946023523604751</v>
      </c>
    </row>
    <row r="1634" spans="1:30" x14ac:dyDescent="0.25">
      <c r="A1634" s="30" t="s">
        <v>1630</v>
      </c>
      <c r="B1634" s="47">
        <v>41181</v>
      </c>
      <c r="C1634" s="35">
        <v>4301351262</v>
      </c>
      <c r="D1634" s="34">
        <v>91</v>
      </c>
      <c r="E1634" s="32">
        <v>31583</v>
      </c>
      <c r="F1634" s="34" t="s">
        <v>18</v>
      </c>
      <c r="G1634" s="34" t="s">
        <v>32</v>
      </c>
      <c r="H1634" s="34">
        <v>40.2300299999999</v>
      </c>
      <c r="I1634" s="2">
        <v>-110.430629999999</v>
      </c>
      <c r="J1634" s="35">
        <v>31583</v>
      </c>
      <c r="K1634" s="34">
        <v>365</v>
      </c>
      <c r="L1634" s="34">
        <v>730</v>
      </c>
      <c r="M1634" s="34">
        <v>1095</v>
      </c>
      <c r="N1634" s="34">
        <v>1460</v>
      </c>
      <c r="O1634" s="34">
        <v>1825</v>
      </c>
      <c r="P1634" s="34">
        <v>2190</v>
      </c>
      <c r="Q1634" s="48">
        <v>2.3290384453705478E-4</v>
      </c>
      <c r="R1634" s="14">
        <v>29009.086192421084</v>
      </c>
      <c r="S1634" s="14">
        <v>26644.938154048556</v>
      </c>
      <c r="T1634" s="14">
        <v>24473.460643464005</v>
      </c>
      <c r="U1634" s="14">
        <v>22478.95162692184</v>
      </c>
      <c r="V1634" s="14">
        <v>20646.988736365758</v>
      </c>
      <c r="W1634" s="12">
        <v>18964.324980754885</v>
      </c>
      <c r="X1634" s="88">
        <f t="shared" si="178"/>
        <v>46.570523152</v>
      </c>
      <c r="Y1634" s="88">
        <f t="shared" si="183"/>
        <v>42.775173990517352</v>
      </c>
      <c r="Z1634" s="88">
        <f t="shared" si="184"/>
        <v>39.289133685423373</v>
      </c>
      <c r="AA1634" s="88">
        <f t="shared" si="179"/>
        <v>36.087194551055987</v>
      </c>
      <c r="AB1634" s="88">
        <f t="shared" si="180"/>
        <v>33.146203247767836</v>
      </c>
      <c r="AC1634" s="88">
        <f t="shared" si="181"/>
        <v>30.44489335927571</v>
      </c>
      <c r="AD1634" s="88">
        <f t="shared" si="182"/>
        <v>27.96373161442223</v>
      </c>
    </row>
    <row r="1635" spans="1:30" x14ac:dyDescent="0.25">
      <c r="A1635" s="30" t="s">
        <v>1560</v>
      </c>
      <c r="B1635" s="47">
        <v>41092</v>
      </c>
      <c r="C1635" s="35">
        <v>4301350193</v>
      </c>
      <c r="D1635" s="34">
        <v>366</v>
      </c>
      <c r="E1635" s="32">
        <v>32225</v>
      </c>
      <c r="F1635" s="34" t="s">
        <v>18</v>
      </c>
      <c r="G1635" s="34" t="s">
        <v>32</v>
      </c>
      <c r="H1635" s="34">
        <v>40.24</v>
      </c>
      <c r="I1635" s="2">
        <v>-110.44268</v>
      </c>
      <c r="J1635" s="35">
        <v>32225</v>
      </c>
      <c r="K1635" s="34">
        <v>365</v>
      </c>
      <c r="L1635" s="34">
        <v>730</v>
      </c>
      <c r="M1635" s="34">
        <v>1095</v>
      </c>
      <c r="N1635" s="34">
        <v>1460</v>
      </c>
      <c r="O1635" s="34">
        <v>1825</v>
      </c>
      <c r="P1635" s="34">
        <v>2190</v>
      </c>
      <c r="Q1635" s="48">
        <v>2.3290384453705478E-4</v>
      </c>
      <c r="R1635" s="14">
        <v>29598.76523923533</v>
      </c>
      <c r="S1635" s="14">
        <v>27186.560238552851</v>
      </c>
      <c r="T1635" s="14">
        <v>24970.942254872163</v>
      </c>
      <c r="U1635" s="14">
        <v>22935.890073063238</v>
      </c>
      <c r="V1635" s="14">
        <v>21066.68815595056</v>
      </c>
      <c r="W1635" s="12">
        <v>19349.820235722578</v>
      </c>
      <c r="X1635" s="88">
        <f t="shared" si="178"/>
        <v>47.517180400000001</v>
      </c>
      <c r="Y1635" s="88">
        <f t="shared" si="183"/>
        <v>43.644681690923022</v>
      </c>
      <c r="Z1635" s="88">
        <f t="shared" si="184"/>
        <v>40.087779280396674</v>
      </c>
      <c r="AA1635" s="88">
        <f t="shared" si="179"/>
        <v>36.820753076268218</v>
      </c>
      <c r="AB1635" s="88">
        <f t="shared" si="180"/>
        <v>33.819979091894957</v>
      </c>
      <c r="AC1635" s="88">
        <f t="shared" si="181"/>
        <v>31.063758620227961</v>
      </c>
      <c r="AD1635" s="88">
        <f t="shared" si="182"/>
        <v>28.532161329663314</v>
      </c>
    </row>
    <row r="1636" spans="1:30" x14ac:dyDescent="0.25">
      <c r="A1636" s="30" t="s">
        <v>1423</v>
      </c>
      <c r="B1636" s="47">
        <v>40900</v>
      </c>
      <c r="C1636" s="35">
        <v>4301350572</v>
      </c>
      <c r="D1636" s="34">
        <v>366</v>
      </c>
      <c r="E1636" s="32">
        <v>32580</v>
      </c>
      <c r="F1636" s="34" t="s">
        <v>18</v>
      </c>
      <c r="G1636" s="34" t="s">
        <v>32</v>
      </c>
      <c r="H1636" s="34">
        <v>40.289140000000003</v>
      </c>
      <c r="I1636" s="2">
        <v>-110.337639999999</v>
      </c>
      <c r="J1636" s="35">
        <v>32580</v>
      </c>
      <c r="K1636" s="34">
        <v>365</v>
      </c>
      <c r="L1636" s="34">
        <v>730</v>
      </c>
      <c r="M1636" s="34">
        <v>1095</v>
      </c>
      <c r="N1636" s="34">
        <v>1460</v>
      </c>
      <c r="O1636" s="34">
        <v>1825</v>
      </c>
      <c r="P1636" s="34">
        <v>2190</v>
      </c>
      <c r="Q1636" s="48">
        <v>2.3290384453705478E-4</v>
      </c>
      <c r="R1636" s="14">
        <v>29924.833871040715</v>
      </c>
      <c r="S1636" s="14">
        <v>27486.055316432954</v>
      </c>
      <c r="T1636" s="14">
        <v>25246.029438750506</v>
      </c>
      <c r="U1636" s="14">
        <v>23188.558528484107</v>
      </c>
      <c r="V1636" s="14">
        <v>21298.764937808199</v>
      </c>
      <c r="W1636" s="12">
        <v>19562.983499762347</v>
      </c>
      <c r="X1636" s="88">
        <f t="shared" si="178"/>
        <v>48.040643519999996</v>
      </c>
      <c r="Y1636" s="88">
        <f t="shared" si="183"/>
        <v>44.125484235539858</v>
      </c>
      <c r="Z1636" s="88">
        <f t="shared" si="184"/>
        <v>40.529397950514316</v>
      </c>
      <c r="AA1636" s="88">
        <f t="shared" si="179"/>
        <v>37.226381232732926</v>
      </c>
      <c r="AB1636" s="88">
        <f t="shared" si="180"/>
        <v>34.192549846825067</v>
      </c>
      <c r="AC1636" s="88">
        <f t="shared" si="181"/>
        <v>31.40596604645545</v>
      </c>
      <c r="AD1636" s="88">
        <f t="shared" si="182"/>
        <v>28.846479941673572</v>
      </c>
    </row>
    <row r="1637" spans="1:30" x14ac:dyDescent="0.25">
      <c r="A1637" s="30" t="s">
        <v>1600</v>
      </c>
      <c r="B1637" s="47">
        <v>41144</v>
      </c>
      <c r="C1637" s="35">
        <v>4301351214</v>
      </c>
      <c r="D1637" s="34">
        <v>117</v>
      </c>
      <c r="E1637" s="32">
        <v>32873</v>
      </c>
      <c r="F1637" s="34" t="s">
        <v>18</v>
      </c>
      <c r="G1637" s="34" t="s">
        <v>32</v>
      </c>
      <c r="H1637" s="34">
        <v>40.232970000000002</v>
      </c>
      <c r="I1637" s="2">
        <v>-110.45074</v>
      </c>
      <c r="J1637" s="35">
        <v>32873</v>
      </c>
      <c r="K1637" s="34">
        <v>365</v>
      </c>
      <c r="L1637" s="34">
        <v>730</v>
      </c>
      <c r="M1637" s="34">
        <v>1095</v>
      </c>
      <c r="N1637" s="34">
        <v>1460</v>
      </c>
      <c r="O1637" s="34">
        <v>1825</v>
      </c>
      <c r="P1637" s="34">
        <v>2190</v>
      </c>
      <c r="Q1637" s="48">
        <v>2.3290384453705478E-4</v>
      </c>
      <c r="R1637" s="14">
        <v>30193.955305178679</v>
      </c>
      <c r="S1637" s="14">
        <v>27733.244211697373</v>
      </c>
      <c r="T1637" s="14">
        <v>25473.073227134602</v>
      </c>
      <c r="U1637" s="14">
        <v>23397.098971972315</v>
      </c>
      <c r="V1637" s="14">
        <v>21490.310000017464</v>
      </c>
      <c r="W1637" s="12">
        <v>19738.918250082494</v>
      </c>
      <c r="X1637" s="88">
        <f t="shared" si="178"/>
        <v>48.472684911999998</v>
      </c>
      <c r="Y1637" s="88">
        <f t="shared" si="183"/>
        <v>44.52231563151939</v>
      </c>
      <c r="Z1637" s="88">
        <f t="shared" si="184"/>
        <v>40.893888852893092</v>
      </c>
      <c r="AA1637" s="88">
        <f t="shared" si="179"/>
        <v>37.561167288631964</v>
      </c>
      <c r="AB1637" s="88">
        <f t="shared" si="180"/>
        <v>34.500051906527943</v>
      </c>
      <c r="AC1637" s="88">
        <f t="shared" si="181"/>
        <v>31.68840766866575</v>
      </c>
      <c r="AD1637" s="88">
        <f t="shared" si="182"/>
        <v>29.105903472149638</v>
      </c>
    </row>
    <row r="1638" spans="1:30" x14ac:dyDescent="0.25">
      <c r="A1638" s="30" t="s">
        <v>1589</v>
      </c>
      <c r="B1638" s="47">
        <v>41126</v>
      </c>
      <c r="C1638" s="35">
        <v>4301351241</v>
      </c>
      <c r="D1638" s="34">
        <v>149</v>
      </c>
      <c r="E1638" s="32">
        <v>33443</v>
      </c>
      <c r="F1638" s="34" t="s">
        <v>18</v>
      </c>
      <c r="G1638" s="34" t="s">
        <v>32</v>
      </c>
      <c r="H1638" s="34">
        <v>40.208379999999899</v>
      </c>
      <c r="I1638" s="2">
        <v>-110.593239999999</v>
      </c>
      <c r="J1638" s="35">
        <v>33443</v>
      </c>
      <c r="K1638" s="34">
        <v>365</v>
      </c>
      <c r="L1638" s="34">
        <v>730</v>
      </c>
      <c r="M1638" s="34">
        <v>1095</v>
      </c>
      <c r="N1638" s="34">
        <v>1460</v>
      </c>
      <c r="O1638" s="34">
        <v>1825</v>
      </c>
      <c r="P1638" s="34">
        <v>2190</v>
      </c>
      <c r="Q1638" s="48">
        <v>2.3290384453705478E-4</v>
      </c>
      <c r="R1638" s="14">
        <v>30717.502122443664</v>
      </c>
      <c r="S1638" s="14">
        <v>28214.123632518946</v>
      </c>
      <c r="T1638" s="14">
        <v>25914.76250829138</v>
      </c>
      <c r="U1638" s="14">
        <v>23802.791984901593</v>
      </c>
      <c r="V1638" s="14">
        <v>21862.940325817053</v>
      </c>
      <c r="W1638" s="12">
        <v>20081.180392343529</v>
      </c>
      <c r="X1638" s="88">
        <f t="shared" si="178"/>
        <v>49.313174992</v>
      </c>
      <c r="Y1638" s="88">
        <f t="shared" si="183"/>
        <v>45.294308449636567</v>
      </c>
      <c r="Z1638" s="88">
        <f t="shared" si="184"/>
        <v>41.602966717589013</v>
      </c>
      <c r="AA1638" s="88">
        <f t="shared" si="179"/>
        <v>38.212457568026004</v>
      </c>
      <c r="AB1638" s="88">
        <f t="shared" si="180"/>
        <v>35.098264104584736</v>
      </c>
      <c r="AC1638" s="88">
        <f t="shared" si="181"/>
        <v>32.237867479791582</v>
      </c>
      <c r="AD1638" s="88">
        <f t="shared" si="182"/>
        <v>29.610584060447795</v>
      </c>
    </row>
    <row r="1639" spans="1:30" x14ac:dyDescent="0.25">
      <c r="A1639" s="30" t="s">
        <v>1627</v>
      </c>
      <c r="B1639" s="47">
        <v>41178</v>
      </c>
      <c r="C1639" s="35">
        <v>4301351053</v>
      </c>
      <c r="D1639" s="34">
        <v>121</v>
      </c>
      <c r="E1639" s="32">
        <v>33844</v>
      </c>
      <c r="F1639" s="34" t="s">
        <v>18</v>
      </c>
      <c r="G1639" s="34" t="s">
        <v>32</v>
      </c>
      <c r="H1639" s="34">
        <v>40.292760000000001</v>
      </c>
      <c r="I1639" s="2">
        <v>-110.09350000000001</v>
      </c>
      <c r="J1639" s="35">
        <v>33844</v>
      </c>
      <c r="K1639" s="34">
        <v>365</v>
      </c>
      <c r="L1639" s="34">
        <v>730</v>
      </c>
      <c r="M1639" s="34">
        <v>1095</v>
      </c>
      <c r="N1639" s="34">
        <v>1460</v>
      </c>
      <c r="O1639" s="34">
        <v>1825</v>
      </c>
      <c r="P1639" s="34">
        <v>2190</v>
      </c>
      <c r="Q1639" s="48">
        <v>2.3290384453705478E-4</v>
      </c>
      <c r="R1639" s="14">
        <v>31085.821900905521</v>
      </c>
      <c r="S1639" s="14">
        <v>28552.426523307455</v>
      </c>
      <c r="T1639" s="14">
        <v>26225.494792052552</v>
      </c>
      <c r="U1639" s="14">
        <v>24088.200578207983</v>
      </c>
      <c r="V1639" s="14">
        <v>22125.089028704133</v>
      </c>
      <c r="W1639" s="12">
        <v>20321.964811723661</v>
      </c>
      <c r="X1639" s="88">
        <f t="shared" si="178"/>
        <v>49.904467136000001</v>
      </c>
      <c r="Y1639" s="88">
        <f t="shared" si="183"/>
        <v>45.837412169048832</v>
      </c>
      <c r="Z1639" s="88">
        <f t="shared" si="184"/>
        <v>42.101809215383867</v>
      </c>
      <c r="AA1639" s="88">
        <f t="shared" si="179"/>
        <v>38.670645992652339</v>
      </c>
      <c r="AB1639" s="88">
        <f t="shared" si="180"/>
        <v>35.519111633393109</v>
      </c>
      <c r="AC1639" s="88">
        <f t="shared" si="181"/>
        <v>32.624417276741504</v>
      </c>
      <c r="AD1639" s="88">
        <f t="shared" si="182"/>
        <v>29.965631281338254</v>
      </c>
    </row>
    <row r="1640" spans="1:30" x14ac:dyDescent="0.25">
      <c r="A1640" s="30" t="s">
        <v>1197</v>
      </c>
      <c r="B1640" s="47">
        <v>40589</v>
      </c>
      <c r="C1640" s="35">
        <v>4304751170</v>
      </c>
      <c r="D1640" s="34">
        <v>360</v>
      </c>
      <c r="E1640" s="32">
        <v>35257</v>
      </c>
      <c r="F1640" s="34" t="s">
        <v>18</v>
      </c>
      <c r="G1640" s="34" t="s">
        <v>19</v>
      </c>
      <c r="H1640" s="34">
        <v>40.116900000000001</v>
      </c>
      <c r="I1640" s="2">
        <v>-109.77925</v>
      </c>
      <c r="J1640" s="35">
        <v>35257</v>
      </c>
      <c r="K1640" s="34">
        <v>365</v>
      </c>
      <c r="L1640" s="34">
        <v>730</v>
      </c>
      <c r="M1640" s="34">
        <v>1095</v>
      </c>
      <c r="N1640" s="34">
        <v>1460</v>
      </c>
      <c r="O1640" s="34">
        <v>1825</v>
      </c>
      <c r="P1640" s="34">
        <v>2190</v>
      </c>
      <c r="Q1640" s="48">
        <v>2.3290384453705478E-4</v>
      </c>
      <c r="R1640" s="14">
        <v>32383.666905809776</v>
      </c>
      <c r="S1640" s="14">
        <v>29744.501298080926</v>
      </c>
      <c r="T1640" s="14">
        <v>27320.41927323593</v>
      </c>
      <c r="U1640" s="14">
        <v>25093.892204995827</v>
      </c>
      <c r="V1640" s="14">
        <v>23048.819994238911</v>
      </c>
      <c r="W1640" s="12">
        <v>21170.414648591806</v>
      </c>
      <c r="X1640" s="88">
        <f t="shared" si="178"/>
        <v>51.987997807999996</v>
      </c>
      <c r="Y1640" s="88">
        <f t="shared" si="183"/>
        <v>47.751141733960367</v>
      </c>
      <c r="Z1640" s="88">
        <f t="shared" si="184"/>
        <v>43.85957592207744</v>
      </c>
      <c r="AA1640" s="88">
        <f t="shared" si="179"/>
        <v>40.2851603168344</v>
      </c>
      <c r="AB1640" s="88">
        <f t="shared" si="180"/>
        <v>37.002048187523364</v>
      </c>
      <c r="AC1640" s="88">
        <f t="shared" si="181"/>
        <v>33.986499229585021</v>
      </c>
      <c r="AD1640" s="88">
        <f t="shared" si="182"/>
        <v>31.216707897593157</v>
      </c>
    </row>
    <row r="1641" spans="1:30" x14ac:dyDescent="0.25">
      <c r="A1641" s="30" t="s">
        <v>1453</v>
      </c>
      <c r="B1641" s="47">
        <v>40930</v>
      </c>
      <c r="C1641" s="35">
        <v>4304751651</v>
      </c>
      <c r="D1641" s="34">
        <v>338</v>
      </c>
      <c r="E1641" s="32">
        <v>35538</v>
      </c>
      <c r="F1641" s="34" t="s">
        <v>18</v>
      </c>
      <c r="G1641" s="34" t="s">
        <v>19</v>
      </c>
      <c r="H1641" s="34">
        <v>40.194899999999897</v>
      </c>
      <c r="I1641" s="2">
        <v>-109.84791</v>
      </c>
      <c r="J1641" s="35">
        <v>35538</v>
      </c>
      <c r="K1641" s="34">
        <v>365</v>
      </c>
      <c r="L1641" s="34">
        <v>730</v>
      </c>
      <c r="M1641" s="34">
        <v>1095</v>
      </c>
      <c r="N1641" s="34">
        <v>1460</v>
      </c>
      <c r="O1641" s="34">
        <v>1825</v>
      </c>
      <c r="P1641" s="34">
        <v>2190</v>
      </c>
      <c r="Q1641" s="48">
        <v>2.3290384453705478E-4</v>
      </c>
      <c r="R1641" s="14">
        <v>32641.766301689531</v>
      </c>
      <c r="S1641" s="14">
        <v>29981.566416064896</v>
      </c>
      <c r="T1641" s="14">
        <v>27538.164339911466</v>
      </c>
      <c r="U1641" s="14">
        <v>25293.891742948683</v>
      </c>
      <c r="V1641" s="14">
        <v>23232.520207483973</v>
      </c>
      <c r="W1641" s="12">
        <v>21339.143880127511</v>
      </c>
      <c r="X1641" s="88">
        <f t="shared" si="178"/>
        <v>52.402344671999998</v>
      </c>
      <c r="Y1641" s="88">
        <f t="shared" si="183"/>
        <v>48.131720649558488</v>
      </c>
      <c r="Z1641" s="88">
        <f t="shared" si="184"/>
        <v>44.20913886940999</v>
      </c>
      <c r="AA1641" s="88">
        <f t="shared" si="179"/>
        <v>40.606234998430409</v>
      </c>
      <c r="AB1641" s="88">
        <f t="shared" si="180"/>
        <v>37.296956306214518</v>
      </c>
      <c r="AC1641" s="88">
        <f t="shared" si="181"/>
        <v>34.257373276824246</v>
      </c>
      <c r="AD1641" s="88">
        <f t="shared" si="182"/>
        <v>31.46550657357874</v>
      </c>
    </row>
    <row r="1642" spans="1:30" x14ac:dyDescent="0.25">
      <c r="A1642" s="30" t="s">
        <v>1302</v>
      </c>
      <c r="B1642" s="47">
        <v>40708</v>
      </c>
      <c r="C1642" s="35">
        <v>4304751310</v>
      </c>
      <c r="D1642" s="34">
        <v>353</v>
      </c>
      <c r="E1642" s="32">
        <v>36042</v>
      </c>
      <c r="F1642" s="34" t="s">
        <v>18</v>
      </c>
      <c r="G1642" s="34" t="s">
        <v>19</v>
      </c>
      <c r="H1642" s="34">
        <v>40.158729999999899</v>
      </c>
      <c r="I1642" s="2">
        <v>-109.86660000000001</v>
      </c>
      <c r="J1642" s="35">
        <v>36042</v>
      </c>
      <c r="K1642" s="34">
        <v>365</v>
      </c>
      <c r="L1642" s="34">
        <v>730</v>
      </c>
      <c r="M1642" s="34">
        <v>1095</v>
      </c>
      <c r="N1642" s="34">
        <v>1460</v>
      </c>
      <c r="O1642" s="34">
        <v>1825</v>
      </c>
      <c r="P1642" s="34">
        <v>2190</v>
      </c>
      <c r="Q1642" s="48">
        <v>2.3290384453705478E-4</v>
      </c>
      <c r="R1642" s="14">
        <v>33104.691908534362</v>
      </c>
      <c r="S1642" s="14">
        <v>30406.765061843969</v>
      </c>
      <c r="T1642" s="14">
        <v>27928.710651671139</v>
      </c>
      <c r="U1642" s="14">
        <v>25652.609775433521</v>
      </c>
      <c r="V1642" s="14">
        <v>23562.003863980452</v>
      </c>
      <c r="W1642" s="12">
        <v>21641.775669074108</v>
      </c>
      <c r="X1642" s="88">
        <f t="shared" si="178"/>
        <v>53.145514847999998</v>
      </c>
      <c r="Y1642" s="88">
        <f t="shared" si="183"/>
        <v>48.814324825577891</v>
      </c>
      <c r="Z1642" s="88">
        <f t="shared" si="184"/>
        <v>44.836112981351654</v>
      </c>
      <c r="AA1642" s="88">
        <f t="shared" si="179"/>
        <v>41.182112719157765</v>
      </c>
      <c r="AB1642" s="88">
        <f t="shared" si="180"/>
        <v>37.825901828706847</v>
      </c>
      <c r="AC1642" s="88">
        <f t="shared" si="181"/>
        <v>34.743211425609189</v>
      </c>
      <c r="AD1642" s="88">
        <f t="shared" si="182"/>
        <v>31.91175046217921</v>
      </c>
    </row>
    <row r="1643" spans="1:30" x14ac:dyDescent="0.25">
      <c r="A1643" s="30" t="s">
        <v>1258</v>
      </c>
      <c r="B1643" s="47">
        <v>40657</v>
      </c>
      <c r="C1643" s="35">
        <v>4301350439</v>
      </c>
      <c r="D1643" s="34">
        <v>358</v>
      </c>
      <c r="E1643" s="32">
        <v>36073</v>
      </c>
      <c r="F1643" s="34" t="s">
        <v>18</v>
      </c>
      <c r="G1643" s="34" t="s">
        <v>32</v>
      </c>
      <c r="H1643" s="34">
        <v>40.2694499999999</v>
      </c>
      <c r="I1643" s="2">
        <v>-110.40272</v>
      </c>
      <c r="J1643" s="35">
        <v>36073</v>
      </c>
      <c r="K1643" s="34">
        <v>365</v>
      </c>
      <c r="L1643" s="34">
        <v>730</v>
      </c>
      <c r="M1643" s="34">
        <v>1095</v>
      </c>
      <c r="N1643" s="34">
        <v>1460</v>
      </c>
      <c r="O1643" s="34">
        <v>1825</v>
      </c>
      <c r="P1643" s="34">
        <v>2190</v>
      </c>
      <c r="Q1643" s="48">
        <v>2.3290384453705478E-4</v>
      </c>
      <c r="R1643" s="14">
        <v>33133.165507368067</v>
      </c>
      <c r="S1643" s="14">
        <v>30432.918153151808</v>
      </c>
      <c r="T1643" s="14">
        <v>27952.732349418264</v>
      </c>
      <c r="U1643" s="14">
        <v>25674.673781399852</v>
      </c>
      <c r="V1643" s="14">
        <v>23582.269723804638</v>
      </c>
      <c r="W1643" s="12">
        <v>21660.38992593392</v>
      </c>
      <c r="X1643" s="88">
        <f t="shared" si="178"/>
        <v>53.191225711999998</v>
      </c>
      <c r="Y1643" s="88">
        <f t="shared" si="183"/>
        <v>48.856310399896536</v>
      </c>
      <c r="Z1643" s="88">
        <f t="shared" si="184"/>
        <v>44.874676865221076</v>
      </c>
      <c r="AA1643" s="88">
        <f t="shared" si="179"/>
        <v>41.2175337694406</v>
      </c>
      <c r="AB1643" s="88">
        <f t="shared" si="180"/>
        <v>37.85843617632046</v>
      </c>
      <c r="AC1643" s="88">
        <f t="shared" si="181"/>
        <v>34.773094327617784</v>
      </c>
      <c r="AD1643" s="88">
        <f t="shared" si="182"/>
        <v>31.939198002946306</v>
      </c>
    </row>
    <row r="1644" spans="1:30" x14ac:dyDescent="0.25">
      <c r="A1644" s="30" t="s">
        <v>1296</v>
      </c>
      <c r="B1644" s="47">
        <v>40705</v>
      </c>
      <c r="C1644" s="35">
        <v>4304739679</v>
      </c>
      <c r="D1644" s="34">
        <v>366</v>
      </c>
      <c r="E1644" s="32">
        <v>36989</v>
      </c>
      <c r="F1644" s="34" t="s">
        <v>18</v>
      </c>
      <c r="G1644" s="34" t="s">
        <v>19</v>
      </c>
      <c r="H1644" s="34">
        <v>40.40616</v>
      </c>
      <c r="I1644" s="2">
        <v>-109.95663</v>
      </c>
      <c r="J1644" s="35">
        <v>36989</v>
      </c>
      <c r="K1644" s="34">
        <v>365</v>
      </c>
      <c r="L1644" s="34">
        <v>730</v>
      </c>
      <c r="M1644" s="34">
        <v>1095</v>
      </c>
      <c r="N1644" s="34">
        <v>1460</v>
      </c>
      <c r="O1644" s="34">
        <v>1825</v>
      </c>
      <c r="P1644" s="34">
        <v>2190</v>
      </c>
      <c r="Q1644" s="48">
        <v>2.3290384453705478E-4</v>
      </c>
      <c r="R1644" s="14">
        <v>33974.514427744783</v>
      </c>
      <c r="S1644" s="14">
        <v>31205.699818893139</v>
      </c>
      <c r="T1644" s="14">
        <v>28662.534773171959</v>
      </c>
      <c r="U1644" s="14">
        <v>26326.629570598485</v>
      </c>
      <c r="V1644" s="14">
        <v>24181.093194738718</v>
      </c>
      <c r="W1644" s="12">
        <v>22210.411193146392</v>
      </c>
      <c r="X1644" s="88">
        <f t="shared" si="178"/>
        <v>54.541908016000001</v>
      </c>
      <c r="Y1644" s="88">
        <f t="shared" si="183"/>
        <v>50.096916402344505</v>
      </c>
      <c r="Z1644" s="88">
        <f t="shared" si="184"/>
        <v>46.014177433749964</v>
      </c>
      <c r="AA1644" s="88">
        <f t="shared" si="179"/>
        <v>42.264168674572069</v>
      </c>
      <c r="AB1644" s="88">
        <f t="shared" si="180"/>
        <v>38.819773673548568</v>
      </c>
      <c r="AC1644" s="88">
        <f t="shared" si="181"/>
        <v>35.656085883742804</v>
      </c>
      <c r="AD1644" s="88">
        <f t="shared" si="182"/>
        <v>32.750228562386852</v>
      </c>
    </row>
    <row r="1645" spans="1:30" x14ac:dyDescent="0.25">
      <c r="A1645" s="30" t="s">
        <v>1452</v>
      </c>
      <c r="B1645" s="47">
        <v>40930</v>
      </c>
      <c r="C1645" s="35">
        <v>4301350928</v>
      </c>
      <c r="D1645" s="34">
        <v>346</v>
      </c>
      <c r="E1645" s="32">
        <v>37202</v>
      </c>
      <c r="F1645" s="34" t="s">
        <v>18</v>
      </c>
      <c r="G1645" s="34" t="s">
        <v>32</v>
      </c>
      <c r="H1645" s="34">
        <v>40.106389999999898</v>
      </c>
      <c r="I1645" s="2">
        <v>-110.4688</v>
      </c>
      <c r="J1645" s="35">
        <v>37202</v>
      </c>
      <c r="K1645" s="34">
        <v>365</v>
      </c>
      <c r="L1645" s="34">
        <v>730</v>
      </c>
      <c r="M1645" s="34">
        <v>1095</v>
      </c>
      <c r="N1645" s="34">
        <v>1460</v>
      </c>
      <c r="O1645" s="34">
        <v>1825</v>
      </c>
      <c r="P1645" s="34">
        <v>2190</v>
      </c>
      <c r="Q1645" s="48">
        <v>2.3290384453705478E-4</v>
      </c>
      <c r="R1645" s="14">
        <v>34170.155606828012</v>
      </c>
      <c r="S1645" s="14">
        <v>31385.396865621202</v>
      </c>
      <c r="T1645" s="14">
        <v>28827.587083498966</v>
      </c>
      <c r="U1645" s="14">
        <v>26478.230643851002</v>
      </c>
      <c r="V1645" s="14">
        <v>24320.339263853304</v>
      </c>
      <c r="W1645" s="12">
        <v>22338.309151570251</v>
      </c>
      <c r="X1645" s="88">
        <f t="shared" si="178"/>
        <v>54.855985887999999</v>
      </c>
      <c r="Y1645" s="88">
        <f t="shared" si="183"/>
        <v>50.385397929114603</v>
      </c>
      <c r="Z1645" s="88">
        <f t="shared" si="184"/>
        <v>46.279148635820547</v>
      </c>
      <c r="AA1645" s="88">
        <f t="shared" si="179"/>
        <v>42.507545568450894</v>
      </c>
      <c r="AB1645" s="88">
        <f t="shared" si="180"/>
        <v>39.043316126506632</v>
      </c>
      <c r="AC1645" s="88">
        <f t="shared" si="181"/>
        <v>35.861410339479306</v>
      </c>
      <c r="AD1645" s="88">
        <f t="shared" si="182"/>
        <v>32.938819729593</v>
      </c>
    </row>
    <row r="1646" spans="1:30" x14ac:dyDescent="0.25">
      <c r="A1646" s="30" t="s">
        <v>1372</v>
      </c>
      <c r="B1646" s="47">
        <v>40828</v>
      </c>
      <c r="C1646" s="35">
        <v>4301350814</v>
      </c>
      <c r="D1646" s="34">
        <v>366</v>
      </c>
      <c r="E1646" s="32">
        <v>37409</v>
      </c>
      <c r="F1646" s="34" t="s">
        <v>18</v>
      </c>
      <c r="G1646" s="34" t="s">
        <v>32</v>
      </c>
      <c r="H1646" s="34">
        <v>40.231110000000001</v>
      </c>
      <c r="I1646" s="2">
        <v>-110.13136</v>
      </c>
      <c r="J1646" s="35">
        <v>37409</v>
      </c>
      <c r="K1646" s="34">
        <v>365</v>
      </c>
      <c r="L1646" s="34">
        <v>730</v>
      </c>
      <c r="M1646" s="34">
        <v>1095</v>
      </c>
      <c r="N1646" s="34">
        <v>1460</v>
      </c>
      <c r="O1646" s="34">
        <v>1825</v>
      </c>
      <c r="P1646" s="34">
        <v>2190</v>
      </c>
      <c r="Q1646" s="48">
        <v>2.3290384453705478E-4</v>
      </c>
      <c r="R1646" s="14">
        <v>34360.285766782137</v>
      </c>
      <c r="S1646" s="14">
        <v>31560.032023709035</v>
      </c>
      <c r="T1646" s="14">
        <v>28987.990032971691</v>
      </c>
      <c r="U1646" s="14">
        <v>26625.561264335847</v>
      </c>
      <c r="V1646" s="14">
        <v>24455.662908485785</v>
      </c>
      <c r="W1646" s="12">
        <v>22462.60435060189</v>
      </c>
      <c r="X1646" s="88">
        <f t="shared" si="178"/>
        <v>55.161216495999994</v>
      </c>
      <c r="Y1646" s="88">
        <f t="shared" si="183"/>
        <v>50.665753215693996</v>
      </c>
      <c r="Z1646" s="88">
        <f t="shared" si="184"/>
        <v>46.536655860368015</v>
      </c>
      <c r="AA1646" s="88">
        <f t="shared" si="179"/>
        <v>42.744066775178204</v>
      </c>
      <c r="AB1646" s="88">
        <f t="shared" si="180"/>
        <v>39.260561608958838</v>
      </c>
      <c r="AC1646" s="88">
        <f t="shared" si="181"/>
        <v>36.06095100773026</v>
      </c>
      <c r="AD1646" s="88">
        <f t="shared" si="182"/>
        <v>33.122098469553912</v>
      </c>
    </row>
    <row r="1647" spans="1:30" x14ac:dyDescent="0.25">
      <c r="A1647" s="30" t="s">
        <v>1309</v>
      </c>
      <c r="B1647" s="47">
        <v>40717</v>
      </c>
      <c r="C1647" s="35">
        <v>4304751494</v>
      </c>
      <c r="D1647" s="34">
        <v>364</v>
      </c>
      <c r="E1647" s="32">
        <v>38079</v>
      </c>
      <c r="F1647" s="34" t="s">
        <v>18</v>
      </c>
      <c r="G1647" s="34" t="s">
        <v>19</v>
      </c>
      <c r="H1647" s="34">
        <v>40.1307499999999</v>
      </c>
      <c r="I1647" s="2">
        <v>-109.809349999999</v>
      </c>
      <c r="J1647" s="35">
        <v>38079</v>
      </c>
      <c r="K1647" s="34">
        <v>365</v>
      </c>
      <c r="L1647" s="34">
        <v>730</v>
      </c>
      <c r="M1647" s="34">
        <v>1095</v>
      </c>
      <c r="N1647" s="34">
        <v>1460</v>
      </c>
      <c r="O1647" s="34">
        <v>1825</v>
      </c>
      <c r="P1647" s="34">
        <v>2190</v>
      </c>
      <c r="Q1647" s="48">
        <v>2.3290384453705478E-4</v>
      </c>
      <c r="R1647" s="14">
        <v>34975.682902865541</v>
      </c>
      <c r="S1647" s="14">
        <v>32125.276255201057</v>
      </c>
      <c r="T1647" s="14">
        <v>29507.16866169983</v>
      </c>
      <c r="U1647" s="14">
        <v>27102.428490059738</v>
      </c>
      <c r="V1647" s="14">
        <v>24893.666975653727</v>
      </c>
      <c r="W1647" s="12">
        <v>22864.912482733282</v>
      </c>
      <c r="X1647" s="88">
        <f t="shared" si="178"/>
        <v>56.149160975999997</v>
      </c>
      <c r="Y1647" s="88">
        <f t="shared" si="183"/>
        <v>51.573183370322965</v>
      </c>
      <c r="Z1647" s="88">
        <f t="shared" si="184"/>
        <v>47.370133350449187</v>
      </c>
      <c r="AA1647" s="88">
        <f t="shared" si="179"/>
        <v>43.509618507097514</v>
      </c>
      <c r="AB1647" s="88">
        <f t="shared" si="180"/>
        <v>39.963723315446643</v>
      </c>
      <c r="AC1647" s="88">
        <f t="shared" si="181"/>
        <v>36.706807276948346</v>
      </c>
      <c r="AD1647" s="88">
        <f t="shared" si="182"/>
        <v>33.715319511939462</v>
      </c>
    </row>
    <row r="1648" spans="1:30" x14ac:dyDescent="0.25">
      <c r="A1648" s="30" t="s">
        <v>1458</v>
      </c>
      <c r="B1648" s="47">
        <v>40934</v>
      </c>
      <c r="C1648" s="35">
        <v>4301350756</v>
      </c>
      <c r="D1648" s="34">
        <v>311</v>
      </c>
      <c r="E1648" s="32">
        <v>38296</v>
      </c>
      <c r="F1648" s="34" t="s">
        <v>18</v>
      </c>
      <c r="G1648" s="34" t="s">
        <v>32</v>
      </c>
      <c r="H1648" s="34">
        <v>40.17868</v>
      </c>
      <c r="I1648" s="2">
        <v>-110.59425</v>
      </c>
      <c r="J1648" s="35">
        <v>38296</v>
      </c>
      <c r="K1648" s="34">
        <v>365</v>
      </c>
      <c r="L1648" s="34">
        <v>730</v>
      </c>
      <c r="M1648" s="34">
        <v>1095</v>
      </c>
      <c r="N1648" s="34">
        <v>1460</v>
      </c>
      <c r="O1648" s="34">
        <v>1825</v>
      </c>
      <c r="P1648" s="34">
        <v>2190</v>
      </c>
      <c r="Q1648" s="48">
        <v>2.3290384453705478E-4</v>
      </c>
      <c r="R1648" s="14">
        <v>35174.998094701506</v>
      </c>
      <c r="S1648" s="14">
        <v>32308.347894355935</v>
      </c>
      <c r="T1648" s="14">
        <v>29675.320545929691</v>
      </c>
      <c r="U1648" s="14">
        <v>27256.876531824044</v>
      </c>
      <c r="V1648" s="14">
        <v>25035.527994423046</v>
      </c>
      <c r="W1648" s="12">
        <v>22995.212280751959</v>
      </c>
      <c r="X1648" s="88">
        <f t="shared" si="178"/>
        <v>56.469137023999998</v>
      </c>
      <c r="Y1648" s="88">
        <f t="shared" si="183"/>
        <v>51.867082390553534</v>
      </c>
      <c r="Z1648" s="88">
        <f t="shared" si="184"/>
        <v>47.640080537535177</v>
      </c>
      <c r="AA1648" s="88">
        <f t="shared" si="179"/>
        <v>43.757565859077346</v>
      </c>
      <c r="AB1648" s="88">
        <f t="shared" si="180"/>
        <v>40.191463748741953</v>
      </c>
      <c r="AC1648" s="88">
        <f t="shared" si="181"/>
        <v>36.915987591008538</v>
      </c>
      <c r="AD1648" s="88">
        <f t="shared" si="182"/>
        <v>33.907452297309113</v>
      </c>
    </row>
    <row r="1649" spans="1:30" x14ac:dyDescent="0.25">
      <c r="A1649" s="30" t="s">
        <v>104</v>
      </c>
      <c r="B1649" s="47">
        <v>29331</v>
      </c>
      <c r="C1649" s="35">
        <v>4304730671</v>
      </c>
      <c r="D1649" s="34">
        <v>366</v>
      </c>
      <c r="E1649" s="32">
        <v>38480</v>
      </c>
      <c r="F1649" s="34" t="s">
        <v>18</v>
      </c>
      <c r="G1649" s="34" t="s">
        <v>19</v>
      </c>
      <c r="H1649" s="34">
        <v>40.354349999999897</v>
      </c>
      <c r="I1649" s="2">
        <v>-109.92989</v>
      </c>
      <c r="J1649" s="35">
        <v>38480</v>
      </c>
      <c r="K1649" s="34">
        <v>365</v>
      </c>
      <c r="L1649" s="34">
        <v>730</v>
      </c>
      <c r="M1649" s="34">
        <v>1095</v>
      </c>
      <c r="N1649" s="34">
        <v>1460</v>
      </c>
      <c r="O1649" s="34">
        <v>1825</v>
      </c>
      <c r="P1649" s="34">
        <v>2190</v>
      </c>
      <c r="Q1649" s="48">
        <v>2.3290384453705478E-4</v>
      </c>
      <c r="R1649" s="14">
        <v>35344.002681327402</v>
      </c>
      <c r="S1649" s="14">
        <v>32463.579145989566</v>
      </c>
      <c r="T1649" s="14">
        <v>29817.900945461002</v>
      </c>
      <c r="U1649" s="14">
        <v>27387.837083366125</v>
      </c>
      <c r="V1649" s="14">
        <v>25155.815678540806</v>
      </c>
      <c r="W1649" s="12">
        <v>23105.696902113414</v>
      </c>
      <c r="X1649" s="88">
        <f t="shared" si="178"/>
        <v>56.740453119999998</v>
      </c>
      <c r="Y1649" s="88">
        <f t="shared" si="183"/>
        <v>52.116287089735231</v>
      </c>
      <c r="Z1649" s="88">
        <f t="shared" si="184"/>
        <v>47.868975848244034</v>
      </c>
      <c r="AA1649" s="88">
        <f t="shared" si="179"/>
        <v>43.96780693172385</v>
      </c>
      <c r="AB1649" s="88">
        <f t="shared" si="180"/>
        <v>40.384570844255016</v>
      </c>
      <c r="AC1649" s="88">
        <f t="shared" si="181"/>
        <v>37.093357073898275</v>
      </c>
      <c r="AD1649" s="88">
        <f t="shared" si="182"/>
        <v>34.070366732829918</v>
      </c>
    </row>
    <row r="1650" spans="1:30" x14ac:dyDescent="0.25">
      <c r="A1650" s="30" t="s">
        <v>1480</v>
      </c>
      <c r="B1650" s="47">
        <v>40958</v>
      </c>
      <c r="C1650" s="35">
        <v>4304751657</v>
      </c>
      <c r="D1650" s="34">
        <v>327</v>
      </c>
      <c r="E1650" s="32">
        <v>38926</v>
      </c>
      <c r="F1650" s="34" t="s">
        <v>18</v>
      </c>
      <c r="G1650" s="34" t="s">
        <v>19</v>
      </c>
      <c r="H1650" s="34">
        <v>40.180410000000002</v>
      </c>
      <c r="I1650" s="2">
        <v>-109.85722</v>
      </c>
      <c r="J1650" s="35">
        <v>38926</v>
      </c>
      <c r="K1650" s="34">
        <v>365</v>
      </c>
      <c r="L1650" s="34">
        <v>730</v>
      </c>
      <c r="M1650" s="34">
        <v>1095</v>
      </c>
      <c r="N1650" s="34">
        <v>1460</v>
      </c>
      <c r="O1650" s="34">
        <v>1825</v>
      </c>
      <c r="P1650" s="34">
        <v>2190</v>
      </c>
      <c r="Q1650" s="48">
        <v>2.3290384453705478E-4</v>
      </c>
      <c r="R1650" s="14">
        <v>35753.655103257544</v>
      </c>
      <c r="S1650" s="14">
        <v>32839.846201579778</v>
      </c>
      <c r="T1650" s="14">
        <v>30163.503435629289</v>
      </c>
      <c r="U1650" s="14">
        <v>27705.274072430089</v>
      </c>
      <c r="V1650" s="14">
        <v>25447.382565043645</v>
      </c>
      <c r="W1650" s="12">
        <v>23373.502016935206</v>
      </c>
      <c r="X1650" s="88">
        <f t="shared" si="178"/>
        <v>57.398099744</v>
      </c>
      <c r="Y1650" s="88">
        <f t="shared" si="183"/>
        <v>52.720337610577793</v>
      </c>
      <c r="Z1650" s="88">
        <f t="shared" si="184"/>
        <v>48.423798177462253</v>
      </c>
      <c r="AA1650" s="88">
        <f t="shared" si="179"/>
        <v>44.477413009986556</v>
      </c>
      <c r="AB1650" s="88">
        <f t="shared" si="180"/>
        <v>40.852645651857351</v>
      </c>
      <c r="AC1650" s="88">
        <f t="shared" si="181"/>
        <v>37.523285276989718</v>
      </c>
      <c r="AD1650" s="88">
        <f t="shared" si="182"/>
        <v>34.465257158059707</v>
      </c>
    </row>
    <row r="1651" spans="1:30" x14ac:dyDescent="0.25">
      <c r="A1651" s="30" t="s">
        <v>1455</v>
      </c>
      <c r="B1651" s="47">
        <v>40931</v>
      </c>
      <c r="C1651" s="35">
        <v>4301350986</v>
      </c>
      <c r="D1651" s="34">
        <v>321</v>
      </c>
      <c r="E1651" s="32">
        <v>40607</v>
      </c>
      <c r="F1651" s="34" t="s">
        <v>18</v>
      </c>
      <c r="G1651" s="34" t="s">
        <v>32</v>
      </c>
      <c r="H1651" s="34">
        <v>40.237070000000003</v>
      </c>
      <c r="I1651" s="2">
        <v>-110.3655</v>
      </c>
      <c r="J1651" s="35">
        <v>40607</v>
      </c>
      <c r="K1651" s="34">
        <v>365</v>
      </c>
      <c r="L1651" s="34">
        <v>730</v>
      </c>
      <c r="M1651" s="34">
        <v>1095</v>
      </c>
      <c r="N1651" s="34">
        <v>1460</v>
      </c>
      <c r="O1651" s="34">
        <v>1825</v>
      </c>
      <c r="P1651" s="34">
        <v>2190</v>
      </c>
      <c r="Q1651" s="48">
        <v>2.3290384453705478E-4</v>
      </c>
      <c r="R1651" s="14">
        <v>37297.65896259516</v>
      </c>
      <c r="S1651" s="14">
        <v>34258.018668950055</v>
      </c>
      <c r="T1651" s="14">
        <v>31466.099368303923</v>
      </c>
      <c r="U1651" s="14">
        <v>28901.712589507493</v>
      </c>
      <c r="V1651" s="14">
        <v>26546.315157445599</v>
      </c>
      <c r="W1651" s="12">
        <v>24382.875106655913</v>
      </c>
      <c r="X1651" s="88">
        <f t="shared" si="178"/>
        <v>59.876808208</v>
      </c>
      <c r="Y1651" s="88">
        <f t="shared" si="183"/>
        <v>54.997039237340914</v>
      </c>
      <c r="Z1651" s="88">
        <f t="shared" si="184"/>
        <v>50.514955880188289</v>
      </c>
      <c r="AA1651" s="88">
        <f t="shared" si="179"/>
        <v>46.39814802693634</v>
      </c>
      <c r="AB1651" s="88">
        <f t="shared" si="180"/>
        <v>42.616846888582735</v>
      </c>
      <c r="AC1651" s="88">
        <f t="shared" si="181"/>
        <v>39.14370973752046</v>
      </c>
      <c r="AD1651" s="88">
        <f t="shared" si="182"/>
        <v>35.953622191268835</v>
      </c>
    </row>
    <row r="1652" spans="1:30" x14ac:dyDescent="0.25">
      <c r="A1652" s="30" t="s">
        <v>1495</v>
      </c>
      <c r="B1652" s="47">
        <v>40991</v>
      </c>
      <c r="C1652" s="35">
        <v>4301350716</v>
      </c>
      <c r="D1652" s="34">
        <v>284</v>
      </c>
      <c r="E1652" s="32">
        <v>41073</v>
      </c>
      <c r="F1652" s="34" t="s">
        <v>18</v>
      </c>
      <c r="G1652" s="34" t="s">
        <v>32</v>
      </c>
      <c r="H1652" s="34">
        <v>40.29627</v>
      </c>
      <c r="I1652" s="2">
        <v>-110.29132</v>
      </c>
      <c r="J1652" s="35">
        <v>41073</v>
      </c>
      <c r="K1652" s="34">
        <v>365</v>
      </c>
      <c r="L1652" s="34">
        <v>730</v>
      </c>
      <c r="M1652" s="34">
        <v>1095</v>
      </c>
      <c r="N1652" s="34">
        <v>1460</v>
      </c>
      <c r="O1652" s="34">
        <v>1825</v>
      </c>
      <c r="P1652" s="34">
        <v>2190</v>
      </c>
      <c r="Q1652" s="48">
        <v>2.3290384453705478E-4</v>
      </c>
      <c r="R1652" s="14">
        <v>37725.681448288989</v>
      </c>
      <c r="S1652" s="14">
        <v>34651.15868667436</v>
      </c>
      <c r="T1652" s="14">
        <v>31827.199727986481</v>
      </c>
      <c r="U1652" s="14">
        <v>29233.384421130377</v>
      </c>
      <c r="V1652" s="14">
        <v>26850.956792222103</v>
      </c>
      <c r="W1652" s="12">
        <v>24662.689419451774</v>
      </c>
      <c r="X1652" s="88">
        <f t="shared" si="178"/>
        <v>60.563945711999999</v>
      </c>
      <c r="Y1652" s="88">
        <f t="shared" si="183"/>
        <v>55.628177225485835</v>
      </c>
      <c r="Z1652" s="88">
        <f t="shared" si="184"/>
        <v>51.094658134483552</v>
      </c>
      <c r="AA1652" s="88">
        <f t="shared" si="179"/>
        <v>46.930606395704096</v>
      </c>
      <c r="AB1652" s="88">
        <f t="shared" si="180"/>
        <v>43.10591159787127</v>
      </c>
      <c r="AC1652" s="88">
        <f t="shared" si="181"/>
        <v>39.592917232230349</v>
      </c>
      <c r="AD1652" s="88">
        <f t="shared" si="182"/>
        <v>36.366220707316096</v>
      </c>
    </row>
    <row r="1653" spans="1:30" x14ac:dyDescent="0.25">
      <c r="A1653" s="30" t="s">
        <v>1132</v>
      </c>
      <c r="B1653" s="47">
        <v>40516</v>
      </c>
      <c r="C1653" s="35">
        <v>4304751119</v>
      </c>
      <c r="D1653" s="34">
        <v>366</v>
      </c>
      <c r="E1653" s="32">
        <v>42993</v>
      </c>
      <c r="F1653" s="34" t="s">
        <v>18</v>
      </c>
      <c r="G1653" s="34" t="s">
        <v>19</v>
      </c>
      <c r="H1653" s="34">
        <v>40.151359999999897</v>
      </c>
      <c r="I1653" s="2">
        <v>-109.88543</v>
      </c>
      <c r="J1653" s="35">
        <v>42993</v>
      </c>
      <c r="K1653" s="34">
        <v>365</v>
      </c>
      <c r="L1653" s="34">
        <v>730</v>
      </c>
      <c r="M1653" s="34">
        <v>1095</v>
      </c>
      <c r="N1653" s="34">
        <v>1460</v>
      </c>
      <c r="O1653" s="34">
        <v>1825</v>
      </c>
      <c r="P1653" s="34">
        <v>2190</v>
      </c>
      <c r="Q1653" s="48">
        <v>2.3290384453705478E-4</v>
      </c>
      <c r="R1653" s="14">
        <v>39489.207569602622</v>
      </c>
      <c r="S1653" s="14">
        <v>36270.96305154702</v>
      </c>
      <c r="T1653" s="14">
        <v>33314.99520135668</v>
      </c>
      <c r="U1653" s="14">
        <v>30599.929306786897</v>
      </c>
      <c r="V1653" s="14">
        <v>28106.132626494411</v>
      </c>
      <c r="W1653" s="12">
        <v>25815.572424962633</v>
      </c>
      <c r="X1653" s="88">
        <f t="shared" si="178"/>
        <v>63.395070191999999</v>
      </c>
      <c r="Y1653" s="88">
        <f t="shared" si="183"/>
        <v>58.228574086512126</v>
      </c>
      <c r="Z1653" s="88">
        <f t="shared" si="184"/>
        <v>53.483130941880347</v>
      </c>
      <c r="AA1653" s="88">
        <f t="shared" si="179"/>
        <v>49.124426284189283</v>
      </c>
      <c r="AB1653" s="88">
        <f t="shared" si="180"/>
        <v>45.120942159746775</v>
      </c>
      <c r="AC1653" s="88">
        <f t="shared" si="181"/>
        <v>41.443729227601573</v>
      </c>
      <c r="AD1653" s="88">
        <f t="shared" si="182"/>
        <v>38.066197425794101</v>
      </c>
    </row>
    <row r="1654" spans="1:30" x14ac:dyDescent="0.25">
      <c r="A1654" s="30" t="s">
        <v>1278</v>
      </c>
      <c r="B1654" s="47">
        <v>40685</v>
      </c>
      <c r="C1654" s="35">
        <v>4301350242</v>
      </c>
      <c r="D1654" s="34">
        <v>366</v>
      </c>
      <c r="E1654" s="32">
        <v>43749</v>
      </c>
      <c r="F1654" s="34" t="s">
        <v>18</v>
      </c>
      <c r="G1654" s="34" t="s">
        <v>32</v>
      </c>
      <c r="H1654" s="34">
        <v>40.025039999999898</v>
      </c>
      <c r="I1654" s="2">
        <v>-110.20062</v>
      </c>
      <c r="J1654" s="35">
        <v>43749</v>
      </c>
      <c r="K1654" s="34">
        <v>365</v>
      </c>
      <c r="L1654" s="34">
        <v>730</v>
      </c>
      <c r="M1654" s="34">
        <v>1095</v>
      </c>
      <c r="N1654" s="34">
        <v>1460</v>
      </c>
      <c r="O1654" s="34">
        <v>1825</v>
      </c>
      <c r="P1654" s="34">
        <v>2190</v>
      </c>
      <c r="Q1654" s="48">
        <v>2.3290384453705478E-4</v>
      </c>
      <c r="R1654" s="14">
        <v>40183.595979869868</v>
      </c>
      <c r="S1654" s="14">
        <v>36908.761020215628</v>
      </c>
      <c r="T1654" s="14">
        <v>33900.814668996194</v>
      </c>
      <c r="U1654" s="14">
        <v>31138.006355514153</v>
      </c>
      <c r="V1654" s="14">
        <v>28600.358111239133</v>
      </c>
      <c r="W1654" s="12">
        <v>26269.52010838253</v>
      </c>
      <c r="X1654" s="88">
        <f t="shared" si="178"/>
        <v>64.509825456000002</v>
      </c>
      <c r="Y1654" s="88">
        <f t="shared" si="183"/>
        <v>59.252480350541234</v>
      </c>
      <c r="Z1654" s="88">
        <f t="shared" si="184"/>
        <v>54.423592109792828</v>
      </c>
      <c r="AA1654" s="88">
        <f t="shared" si="179"/>
        <v>49.98824286528032</v>
      </c>
      <c r="AB1654" s="88">
        <f t="shared" si="180"/>
        <v>45.914360443485258</v>
      </c>
      <c r="AC1654" s="88">
        <f t="shared" si="181"/>
        <v>42.172486450778997</v>
      </c>
      <c r="AD1654" s="88">
        <f t="shared" si="182"/>
        <v>38.73556325869481</v>
      </c>
    </row>
    <row r="1655" spans="1:30" x14ac:dyDescent="0.25">
      <c r="A1655" s="30" t="s">
        <v>1493</v>
      </c>
      <c r="B1655" s="47">
        <v>40989</v>
      </c>
      <c r="C1655" s="35">
        <v>4301350707</v>
      </c>
      <c r="D1655" s="34">
        <v>286</v>
      </c>
      <c r="E1655" s="32">
        <v>44133</v>
      </c>
      <c r="F1655" s="34" t="s">
        <v>18</v>
      </c>
      <c r="G1655" s="34" t="s">
        <v>32</v>
      </c>
      <c r="H1655" s="34">
        <v>40.283270000000002</v>
      </c>
      <c r="I1655" s="2">
        <v>-110.31035</v>
      </c>
      <c r="J1655" s="35">
        <v>44133</v>
      </c>
      <c r="K1655" s="34">
        <v>365</v>
      </c>
      <c r="L1655" s="34">
        <v>730</v>
      </c>
      <c r="M1655" s="34">
        <v>1095</v>
      </c>
      <c r="N1655" s="34">
        <v>1460</v>
      </c>
      <c r="O1655" s="34">
        <v>1825</v>
      </c>
      <c r="P1655" s="34">
        <v>2190</v>
      </c>
      <c r="Q1655" s="48">
        <v>2.3290384453705478E-4</v>
      </c>
      <c r="R1655" s="14">
        <v>40536.301204132593</v>
      </c>
      <c r="S1655" s="14">
        <v>37232.721893190166</v>
      </c>
      <c r="T1655" s="14">
        <v>34198.373763670228</v>
      </c>
      <c r="U1655" s="14">
        <v>31411.315332645459</v>
      </c>
      <c r="V1655" s="14">
        <v>28851.393278093594</v>
      </c>
      <c r="W1655" s="12">
        <v>26500.096709484704</v>
      </c>
      <c r="X1655" s="88">
        <f t="shared" si="178"/>
        <v>65.076050351999996</v>
      </c>
      <c r="Y1655" s="88">
        <f t="shared" si="183"/>
        <v>59.772559722746486</v>
      </c>
      <c r="Z1655" s="88">
        <f t="shared" si="184"/>
        <v>54.901286671272196</v>
      </c>
      <c r="AA1655" s="88">
        <f t="shared" si="179"/>
        <v>50.427006842977349</v>
      </c>
      <c r="AB1655" s="88">
        <f t="shared" si="180"/>
        <v>46.317366555860367</v>
      </c>
      <c r="AC1655" s="88">
        <f t="shared" si="181"/>
        <v>42.542648849853236</v>
      </c>
      <c r="AD1655" s="88">
        <f t="shared" si="182"/>
        <v>39.075558602390409</v>
      </c>
    </row>
    <row r="1656" spans="1:30" x14ac:dyDescent="0.25">
      <c r="A1656" s="30" t="s">
        <v>1604</v>
      </c>
      <c r="B1656" s="47">
        <v>41146</v>
      </c>
      <c r="C1656" s="35">
        <v>4301351376</v>
      </c>
      <c r="D1656" s="34">
        <v>129</v>
      </c>
      <c r="E1656" s="32">
        <v>44144</v>
      </c>
      <c r="F1656" s="34" t="s">
        <v>18</v>
      </c>
      <c r="G1656" s="34" t="s">
        <v>32</v>
      </c>
      <c r="H1656" s="34">
        <v>40.2545199999999</v>
      </c>
      <c r="I1656" s="2">
        <v>-110.3678</v>
      </c>
      <c r="J1656" s="35">
        <v>44144</v>
      </c>
      <c r="K1656" s="34">
        <v>365</v>
      </c>
      <c r="L1656" s="34">
        <v>730</v>
      </c>
      <c r="M1656" s="34">
        <v>1095</v>
      </c>
      <c r="N1656" s="34">
        <v>1460</v>
      </c>
      <c r="O1656" s="34">
        <v>1825</v>
      </c>
      <c r="P1656" s="34">
        <v>2190</v>
      </c>
      <c r="Q1656" s="48">
        <v>2.3290384453705478E-4</v>
      </c>
      <c r="R1656" s="14">
        <v>40546.404739202619</v>
      </c>
      <c r="S1656" s="14">
        <v>37242.002022363915</v>
      </c>
      <c r="T1656" s="14">
        <v>34206.897591903078</v>
      </c>
      <c r="U1656" s="14">
        <v>31419.144496052864</v>
      </c>
      <c r="V1656" s="14">
        <v>28858.584389644111</v>
      </c>
      <c r="W1656" s="12">
        <v>26506.701768370443</v>
      </c>
      <c r="X1656" s="88">
        <f t="shared" si="178"/>
        <v>65.092270335999999</v>
      </c>
      <c r="Y1656" s="88">
        <f t="shared" si="183"/>
        <v>59.787457829762786</v>
      </c>
      <c r="Z1656" s="88">
        <f t="shared" si="184"/>
        <v>54.914970630064573</v>
      </c>
      <c r="AA1656" s="88">
        <f t="shared" si="179"/>
        <v>50.439575602755127</v>
      </c>
      <c r="AB1656" s="88">
        <f t="shared" si="180"/>
        <v>46.328911001787773</v>
      </c>
      <c r="AC1656" s="88">
        <f t="shared" si="181"/>
        <v>42.553252460243385</v>
      </c>
      <c r="AD1656" s="88">
        <f t="shared" si="182"/>
        <v>39.085298052340029</v>
      </c>
    </row>
    <row r="1657" spans="1:30" x14ac:dyDescent="0.25">
      <c r="A1657" s="30" t="s">
        <v>1674</v>
      </c>
      <c r="B1657" s="47">
        <v>41244</v>
      </c>
      <c r="C1657" s="35">
        <v>4301350711</v>
      </c>
      <c r="D1657" s="34">
        <v>360</v>
      </c>
      <c r="E1657" s="32">
        <v>44652</v>
      </c>
      <c r="F1657" s="34" t="s">
        <v>18</v>
      </c>
      <c r="G1657" s="34" t="s">
        <v>32</v>
      </c>
      <c r="H1657" s="34">
        <v>40.282760000000003</v>
      </c>
      <c r="I1657" s="2">
        <v>-110.28992</v>
      </c>
      <c r="J1657" s="35">
        <v>44652</v>
      </c>
      <c r="K1657" s="34">
        <v>365</v>
      </c>
      <c r="L1657" s="34">
        <v>730</v>
      </c>
      <c r="M1657" s="34">
        <v>1095</v>
      </c>
      <c r="N1657" s="34">
        <v>1460</v>
      </c>
      <c r="O1657" s="34">
        <v>1825</v>
      </c>
      <c r="P1657" s="34">
        <v>2190</v>
      </c>
      <c r="Q1657" s="48">
        <v>2.3290384453705478E-4</v>
      </c>
      <c r="R1657" s="14">
        <v>41013.004358800186</v>
      </c>
      <c r="S1657" s="14">
        <v>37670.5752605698</v>
      </c>
      <c r="T1657" s="14">
        <v>34600.54347756561</v>
      </c>
      <c r="U1657" s="14">
        <v>31780.709497049487</v>
      </c>
      <c r="V1657" s="14">
        <v>29190.682995795327</v>
      </c>
      <c r="W1657" s="12">
        <v>26811.735396911856</v>
      </c>
      <c r="X1657" s="88">
        <f t="shared" si="178"/>
        <v>65.841338687999993</v>
      </c>
      <c r="Y1657" s="88">
        <f t="shared" si="183"/>
        <v>60.47547949924266</v>
      </c>
      <c r="Z1657" s="88">
        <f t="shared" si="184"/>
        <v>55.546920727021636</v>
      </c>
      <c r="AA1657" s="88">
        <f t="shared" si="179"/>
        <v>51.020023781583504</v>
      </c>
      <c r="AB1657" s="88">
        <f t="shared" si="180"/>
        <v>46.86205450461734</v>
      </c>
      <c r="AC1657" s="88">
        <f t="shared" si="181"/>
        <v>43.042946467352024</v>
      </c>
      <c r="AD1657" s="88">
        <f t="shared" si="182"/>
        <v>39.535083559103995</v>
      </c>
    </row>
    <row r="1658" spans="1:30" x14ac:dyDescent="0.25">
      <c r="A1658" s="30" t="s">
        <v>1141</v>
      </c>
      <c r="B1658" s="47">
        <v>40524</v>
      </c>
      <c r="C1658" s="35">
        <v>4301350166</v>
      </c>
      <c r="D1658" s="34">
        <v>366</v>
      </c>
      <c r="E1658" s="32">
        <v>44920</v>
      </c>
      <c r="F1658" s="34" t="s">
        <v>18</v>
      </c>
      <c r="G1658" s="34" t="s">
        <v>32</v>
      </c>
      <c r="H1658" s="34">
        <v>40.3590599999999</v>
      </c>
      <c r="I1658" s="2">
        <v>-109.99432</v>
      </c>
      <c r="J1658" s="35">
        <v>44920</v>
      </c>
      <c r="K1658" s="34">
        <v>365</v>
      </c>
      <c r="L1658" s="34">
        <v>730</v>
      </c>
      <c r="M1658" s="34">
        <v>1095</v>
      </c>
      <c r="N1658" s="34">
        <v>1460</v>
      </c>
      <c r="O1658" s="34">
        <v>1825</v>
      </c>
      <c r="P1658" s="34">
        <v>2190</v>
      </c>
      <c r="Q1658" s="48">
        <v>2.3290384453705478E-4</v>
      </c>
      <c r="R1658" s="14">
        <v>41259.163213233544</v>
      </c>
      <c r="S1658" s="14">
        <v>37896.672953166613</v>
      </c>
      <c r="T1658" s="14">
        <v>34808.21492905687</v>
      </c>
      <c r="U1658" s="14">
        <v>31971.456387339043</v>
      </c>
      <c r="V1658" s="14">
        <v>29365.884622662503</v>
      </c>
      <c r="W1658" s="12">
        <v>26972.658649764413</v>
      </c>
      <c r="X1658" s="88">
        <f t="shared" si="178"/>
        <v>66.236516479999992</v>
      </c>
      <c r="Y1658" s="88">
        <f t="shared" si="183"/>
        <v>60.838451561094239</v>
      </c>
      <c r="Z1658" s="88">
        <f t="shared" si="184"/>
        <v>55.880311723054106</v>
      </c>
      <c r="AA1658" s="88">
        <f t="shared" si="179"/>
        <v>51.326244474351235</v>
      </c>
      <c r="AB1658" s="88">
        <f t="shared" si="180"/>
        <v>47.143319187212462</v>
      </c>
      <c r="AC1658" s="88">
        <f t="shared" si="181"/>
        <v>43.301288975039256</v>
      </c>
      <c r="AD1658" s="88">
        <f t="shared" si="182"/>
        <v>39.772371976058217</v>
      </c>
    </row>
    <row r="1659" spans="1:30" x14ac:dyDescent="0.25">
      <c r="A1659" s="30" t="s">
        <v>1430</v>
      </c>
      <c r="B1659" s="47">
        <v>40909</v>
      </c>
      <c r="C1659" s="35">
        <v>4301350706</v>
      </c>
      <c r="D1659" s="34">
        <v>356</v>
      </c>
      <c r="E1659" s="32">
        <v>45253</v>
      </c>
      <c r="F1659" s="34" t="s">
        <v>18</v>
      </c>
      <c r="G1659" s="34" t="s">
        <v>32</v>
      </c>
      <c r="H1659" s="34">
        <v>40.065669999999898</v>
      </c>
      <c r="I1659" s="2">
        <v>-110.12182</v>
      </c>
      <c r="J1659" s="35">
        <v>45253</v>
      </c>
      <c r="K1659" s="34">
        <v>365</v>
      </c>
      <c r="L1659" s="34">
        <v>730</v>
      </c>
      <c r="M1659" s="34">
        <v>1095</v>
      </c>
      <c r="N1659" s="34">
        <v>1460</v>
      </c>
      <c r="O1659" s="34">
        <v>1825</v>
      </c>
      <c r="P1659" s="34">
        <v>2190</v>
      </c>
      <c r="Q1659" s="48">
        <v>2.3290384453705478E-4</v>
      </c>
      <c r="R1659" s="14">
        <v>41565.024774898877</v>
      </c>
      <c r="S1659" s="14">
        <v>38177.607772699215</v>
      </c>
      <c r="T1659" s="14">
        <v>35066.254456469513</v>
      </c>
      <c r="U1659" s="14">
        <v>32208.466515945096</v>
      </c>
      <c r="V1659" s="14">
        <v>29583.579181419103</v>
      </c>
      <c r="W1659" s="12">
        <v>27172.611796032703</v>
      </c>
      <c r="X1659" s="88">
        <f t="shared" si="178"/>
        <v>66.727539632000003</v>
      </c>
      <c r="Y1659" s="88">
        <f t="shared" si="183"/>
        <v>61.289457891678488</v>
      </c>
      <c r="Z1659" s="88">
        <f t="shared" si="184"/>
        <v>56.294562475586993</v>
      </c>
      <c r="AA1659" s="88">
        <f t="shared" si="179"/>
        <v>51.706735111260379</v>
      </c>
      <c r="AB1659" s="88">
        <f t="shared" si="180"/>
        <v>47.492801050287746</v>
      </c>
      <c r="AC1659" s="88">
        <f t="shared" si="181"/>
        <v>43.622289180486447</v>
      </c>
      <c r="AD1659" s="88">
        <f t="shared" si="182"/>
        <v>40.067211688169245</v>
      </c>
    </row>
    <row r="1660" spans="1:30" x14ac:dyDescent="0.25">
      <c r="A1660" s="30" t="s">
        <v>1497</v>
      </c>
      <c r="B1660" s="47">
        <v>40991</v>
      </c>
      <c r="C1660" s="35">
        <v>4301350955</v>
      </c>
      <c r="D1660" s="34">
        <v>286</v>
      </c>
      <c r="E1660" s="32">
        <v>45333</v>
      </c>
      <c r="F1660" s="34" t="s">
        <v>18</v>
      </c>
      <c r="G1660" s="34" t="s">
        <v>32</v>
      </c>
      <c r="H1660" s="34">
        <v>40.234549999999899</v>
      </c>
      <c r="I1660" s="2">
        <v>-110.22101000000001</v>
      </c>
      <c r="J1660" s="35">
        <v>45333</v>
      </c>
      <c r="K1660" s="34">
        <v>365</v>
      </c>
      <c r="L1660" s="34">
        <v>730</v>
      </c>
      <c r="M1660" s="34">
        <v>1095</v>
      </c>
      <c r="N1660" s="34">
        <v>1460</v>
      </c>
      <c r="O1660" s="34">
        <v>1825</v>
      </c>
      <c r="P1660" s="34">
        <v>2190</v>
      </c>
      <c r="Q1660" s="48">
        <v>2.3290384453705478E-4</v>
      </c>
      <c r="R1660" s="14">
        <v>41638.505029953609</v>
      </c>
      <c r="S1660" s="14">
        <v>38245.099621235575</v>
      </c>
      <c r="T1660" s="14">
        <v>35128.245934526603</v>
      </c>
      <c r="U1660" s="14">
        <v>32265.405886180783</v>
      </c>
      <c r="V1660" s="14">
        <v>29635.878174513786</v>
      </c>
      <c r="W1660" s="12">
        <v>27220.648587928987</v>
      </c>
      <c r="X1660" s="88">
        <f t="shared" si="178"/>
        <v>66.845503151999992</v>
      </c>
      <c r="Y1660" s="88">
        <f t="shared" si="183"/>
        <v>61.397807760887915</v>
      </c>
      <c r="Z1660" s="88">
        <f t="shared" si="184"/>
        <v>56.394082175895186</v>
      </c>
      <c r="AA1660" s="88">
        <f t="shared" si="179"/>
        <v>51.798144273280592</v>
      </c>
      <c r="AB1660" s="88">
        <f t="shared" si="180"/>
        <v>47.576760657032551</v>
      </c>
      <c r="AC1660" s="88">
        <f t="shared" si="181"/>
        <v>43.699406346960252</v>
      </c>
      <c r="AD1660" s="88">
        <f t="shared" si="182"/>
        <v>40.138044051439159</v>
      </c>
    </row>
    <row r="1661" spans="1:30" x14ac:dyDescent="0.25">
      <c r="A1661" s="30" t="s">
        <v>265</v>
      </c>
      <c r="B1661" s="47">
        <v>34430</v>
      </c>
      <c r="C1661" s="35">
        <v>4301331299</v>
      </c>
      <c r="D1661" s="34">
        <v>336</v>
      </c>
      <c r="E1661" s="32">
        <v>45566</v>
      </c>
      <c r="F1661" s="34" t="s">
        <v>18</v>
      </c>
      <c r="G1661" s="34" t="s">
        <v>32</v>
      </c>
      <c r="H1661" s="34">
        <v>40.399720000000002</v>
      </c>
      <c r="I1661" s="2">
        <v>-110.069599999999</v>
      </c>
      <c r="J1661" s="35">
        <v>45566</v>
      </c>
      <c r="K1661" s="34">
        <v>365</v>
      </c>
      <c r="L1661" s="34">
        <v>730</v>
      </c>
      <c r="M1661" s="34">
        <v>1095</v>
      </c>
      <c r="N1661" s="34">
        <v>1460</v>
      </c>
      <c r="O1661" s="34">
        <v>1825</v>
      </c>
      <c r="P1661" s="34">
        <v>2190</v>
      </c>
      <c r="Q1661" s="48">
        <v>2.3290384453705478E-4</v>
      </c>
      <c r="R1661" s="14">
        <v>41852.516272800523</v>
      </c>
      <c r="S1661" s="14">
        <v>38441.669630097727</v>
      </c>
      <c r="T1661" s="14">
        <v>35308.796114367884</v>
      </c>
      <c r="U1661" s="14">
        <v>32431.241801992226</v>
      </c>
      <c r="V1661" s="14">
        <v>29788.198991902038</v>
      </c>
      <c r="W1661" s="12">
        <v>27360.555744326921</v>
      </c>
      <c r="X1661" s="88">
        <f t="shared" si="178"/>
        <v>67.189071904000002</v>
      </c>
      <c r="Y1661" s="88">
        <f t="shared" si="183"/>
        <v>61.713376754960372</v>
      </c>
      <c r="Z1661" s="88">
        <f t="shared" si="184"/>
        <v>56.683933303042821</v>
      </c>
      <c r="AA1661" s="88">
        <f t="shared" si="179"/>
        <v>52.064373457664473</v>
      </c>
      <c r="AB1661" s="88">
        <f t="shared" si="180"/>
        <v>47.821293011676822</v>
      </c>
      <c r="AC1661" s="88">
        <f t="shared" si="181"/>
        <v>43.9240100943152</v>
      </c>
      <c r="AD1661" s="88">
        <f t="shared" si="182"/>
        <v>40.344343309462793</v>
      </c>
    </row>
    <row r="1662" spans="1:30" x14ac:dyDescent="0.25">
      <c r="A1662" s="30" t="s">
        <v>1546</v>
      </c>
      <c r="B1662" s="47">
        <v>41068</v>
      </c>
      <c r="C1662" s="35">
        <v>4301350717</v>
      </c>
      <c r="D1662" s="34">
        <v>206</v>
      </c>
      <c r="E1662" s="32">
        <v>46556</v>
      </c>
      <c r="F1662" s="34" t="s">
        <v>18</v>
      </c>
      <c r="G1662" s="34" t="s">
        <v>32</v>
      </c>
      <c r="H1662" s="34">
        <v>40.289389999999898</v>
      </c>
      <c r="I1662" s="2">
        <v>-110.27778000000001</v>
      </c>
      <c r="J1662" s="35">
        <v>46556</v>
      </c>
      <c r="K1662" s="34">
        <v>365</v>
      </c>
      <c r="L1662" s="34">
        <v>730</v>
      </c>
      <c r="M1662" s="34">
        <v>1095</v>
      </c>
      <c r="N1662" s="34">
        <v>1460</v>
      </c>
      <c r="O1662" s="34">
        <v>1825</v>
      </c>
      <c r="P1662" s="34">
        <v>2190</v>
      </c>
      <c r="Q1662" s="48">
        <v>2.3290384453705478E-4</v>
      </c>
      <c r="R1662" s="14">
        <v>42761.83442910287</v>
      </c>
      <c r="S1662" s="14">
        <v>39276.881255735192</v>
      </c>
      <c r="T1662" s="14">
        <v>36075.94065532439</v>
      </c>
      <c r="U1662" s="14">
        <v>33135.866508658873</v>
      </c>
      <c r="V1662" s="14">
        <v>30435.399031448695</v>
      </c>
      <c r="W1662" s="12">
        <v>27955.011044043455</v>
      </c>
      <c r="X1662" s="88">
        <f t="shared" si="178"/>
        <v>68.648870463999998</v>
      </c>
      <c r="Y1662" s="88">
        <f t="shared" si="183"/>
        <v>63.054206386427062</v>
      </c>
      <c r="Z1662" s="88">
        <f t="shared" si="184"/>
        <v>57.915489594356792</v>
      </c>
      <c r="AA1662" s="88">
        <f t="shared" si="179"/>
        <v>53.195561837664648</v>
      </c>
      <c r="AB1662" s="88">
        <f t="shared" si="180"/>
        <v>48.860293145143885</v>
      </c>
      <c r="AC1662" s="88">
        <f t="shared" si="181"/>
        <v>44.878335029428484</v>
      </c>
      <c r="AD1662" s="88">
        <f t="shared" si="182"/>
        <v>41.220893804928011</v>
      </c>
    </row>
    <row r="1663" spans="1:30" x14ac:dyDescent="0.25">
      <c r="A1663" s="30" t="s">
        <v>1398</v>
      </c>
      <c r="B1663" s="47">
        <v>40874</v>
      </c>
      <c r="C1663" s="35">
        <v>4301350575</v>
      </c>
      <c r="D1663" s="34">
        <v>362</v>
      </c>
      <c r="E1663" s="32">
        <v>47050</v>
      </c>
      <c r="F1663" s="34" t="s">
        <v>18</v>
      </c>
      <c r="G1663" s="34" t="s">
        <v>32</v>
      </c>
      <c r="H1663" s="34">
        <v>40.084910000000001</v>
      </c>
      <c r="I1663" s="2">
        <v>-110.55698</v>
      </c>
      <c r="J1663" s="35">
        <v>47050</v>
      </c>
      <c r="K1663" s="34">
        <v>365</v>
      </c>
      <c r="L1663" s="34">
        <v>730</v>
      </c>
      <c r="M1663" s="34">
        <v>1095</v>
      </c>
      <c r="N1663" s="34">
        <v>1460</v>
      </c>
      <c r="O1663" s="34">
        <v>1825</v>
      </c>
      <c r="P1663" s="34">
        <v>2190</v>
      </c>
      <c r="Q1663" s="48">
        <v>2.3290384453705478E-4</v>
      </c>
      <c r="R1663" s="14">
        <v>43215.575004065853</v>
      </c>
      <c r="S1663" s="14">
        <v>39693.643420447217</v>
      </c>
      <c r="T1663" s="14">
        <v>36458.738032326932</v>
      </c>
      <c r="U1663" s="14">
        <v>33487.467119864246</v>
      </c>
      <c r="V1663" s="14">
        <v>30758.345313808342</v>
      </c>
      <c r="W1663" s="12">
        <v>28251.638234003018</v>
      </c>
      <c r="X1663" s="88">
        <f t="shared" si="178"/>
        <v>69.377295199999992</v>
      </c>
      <c r="Y1663" s="88">
        <f t="shared" si="183"/>
        <v>63.723266828795275</v>
      </c>
      <c r="Z1663" s="88">
        <f t="shared" si="184"/>
        <v>58.530023743759919</v>
      </c>
      <c r="AA1663" s="88">
        <f t="shared" si="179"/>
        <v>53.760013413139482</v>
      </c>
      <c r="AB1663" s="88">
        <f t="shared" si="180"/>
        <v>49.378743716793103</v>
      </c>
      <c r="AC1663" s="88">
        <f t="shared" si="181"/>
        <v>45.354533532404204</v>
      </c>
      <c r="AD1663" s="88">
        <f t="shared" si="182"/>
        <v>41.658283648119742</v>
      </c>
    </row>
    <row r="1664" spans="1:30" x14ac:dyDescent="0.25">
      <c r="A1664" s="30" t="s">
        <v>1467</v>
      </c>
      <c r="B1664" s="47">
        <v>40947</v>
      </c>
      <c r="C1664" s="35">
        <v>4301350844</v>
      </c>
      <c r="D1664" s="34">
        <v>329</v>
      </c>
      <c r="E1664" s="32">
        <v>47078</v>
      </c>
      <c r="F1664" s="34" t="s">
        <v>18</v>
      </c>
      <c r="G1664" s="34" t="s">
        <v>32</v>
      </c>
      <c r="H1664" s="34">
        <v>40.156440000000003</v>
      </c>
      <c r="I1664" s="2">
        <v>-110.58047000000001</v>
      </c>
      <c r="J1664" s="35">
        <v>47078</v>
      </c>
      <c r="K1664" s="34">
        <v>365</v>
      </c>
      <c r="L1664" s="34">
        <v>730</v>
      </c>
      <c r="M1664" s="34">
        <v>1095</v>
      </c>
      <c r="N1664" s="34">
        <v>1460</v>
      </c>
      <c r="O1664" s="34">
        <v>1825</v>
      </c>
      <c r="P1664" s="34">
        <v>2190</v>
      </c>
      <c r="Q1664" s="48">
        <v>2.3290384453705478E-4</v>
      </c>
      <c r="R1664" s="14">
        <v>43241.293093335014</v>
      </c>
      <c r="S1664" s="14">
        <v>39717.265567434944</v>
      </c>
      <c r="T1664" s="14">
        <v>36480.435049646912</v>
      </c>
      <c r="U1664" s="14">
        <v>33507.395899446739</v>
      </c>
      <c r="V1664" s="14">
        <v>30776.649961391478</v>
      </c>
      <c r="W1664" s="12">
        <v>28268.45111116672</v>
      </c>
      <c r="X1664" s="88">
        <f t="shared" si="178"/>
        <v>69.418582431999994</v>
      </c>
      <c r="Y1664" s="88">
        <f t="shared" si="183"/>
        <v>63.761189283018581</v>
      </c>
      <c r="Z1664" s="88">
        <f t="shared" si="184"/>
        <v>58.56485563886779</v>
      </c>
      <c r="AA1664" s="88">
        <f t="shared" si="179"/>
        <v>53.792006619846553</v>
      </c>
      <c r="AB1664" s="88">
        <f t="shared" si="180"/>
        <v>49.408129579153794</v>
      </c>
      <c r="AC1664" s="88">
        <f t="shared" si="181"/>
        <v>45.381524540670036</v>
      </c>
      <c r="AD1664" s="88">
        <f t="shared" si="182"/>
        <v>41.683074975264219</v>
      </c>
    </row>
    <row r="1665" spans="1:30" x14ac:dyDescent="0.25">
      <c r="A1665" s="30" t="s">
        <v>1488</v>
      </c>
      <c r="B1665" s="47">
        <v>40980</v>
      </c>
      <c r="C1665" s="35">
        <v>4301350995</v>
      </c>
      <c r="D1665" s="34">
        <v>296</v>
      </c>
      <c r="E1665" s="32">
        <v>48730</v>
      </c>
      <c r="F1665" s="34" t="s">
        <v>18</v>
      </c>
      <c r="G1665" s="34" t="s">
        <v>32</v>
      </c>
      <c r="H1665" s="34">
        <v>40.220460000000003</v>
      </c>
      <c r="I1665" s="2">
        <v>-110.13111000000001</v>
      </c>
      <c r="J1665" s="35">
        <v>48730</v>
      </c>
      <c r="K1665" s="34">
        <v>365</v>
      </c>
      <c r="L1665" s="34">
        <v>730</v>
      </c>
      <c r="M1665" s="34">
        <v>1095</v>
      </c>
      <c r="N1665" s="34">
        <v>1460</v>
      </c>
      <c r="O1665" s="34">
        <v>1825</v>
      </c>
      <c r="P1665" s="34">
        <v>2190</v>
      </c>
      <c r="Q1665" s="48">
        <v>2.3290384453705478E-4</v>
      </c>
      <c r="R1665" s="14">
        <v>44758.660360215283</v>
      </c>
      <c r="S1665" s="14">
        <v>41110.972239710798</v>
      </c>
      <c r="T1665" s="14">
        <v>37760.559071525851</v>
      </c>
      <c r="U1665" s="14">
        <v>34683.193894813703</v>
      </c>
      <c r="V1665" s="14">
        <v>31856.62416879661</v>
      </c>
      <c r="W1665" s="12">
        <v>29260.410863825018</v>
      </c>
      <c r="X1665" s="88">
        <f t="shared" si="178"/>
        <v>71.854529119999995</v>
      </c>
      <c r="Y1665" s="88">
        <f t="shared" si="183"/>
        <v>65.998614082193285</v>
      </c>
      <c r="Z1665" s="88">
        <f t="shared" si="184"/>
        <v>60.619937450232115</v>
      </c>
      <c r="AA1665" s="88">
        <f t="shared" si="179"/>
        <v>55.67960581556401</v>
      </c>
      <c r="AB1665" s="88">
        <f t="shared" si="180"/>
        <v>51.141895458434178</v>
      </c>
      <c r="AC1665" s="88">
        <f t="shared" si="181"/>
        <v>46.973994028354028</v>
      </c>
      <c r="AD1665" s="88">
        <f t="shared" si="182"/>
        <v>43.145763276787996</v>
      </c>
    </row>
    <row r="1666" spans="1:30" x14ac:dyDescent="0.25">
      <c r="A1666" s="30" t="s">
        <v>1363</v>
      </c>
      <c r="B1666" s="47">
        <v>40815</v>
      </c>
      <c r="C1666" s="35">
        <v>4301350526</v>
      </c>
      <c r="D1666" s="34">
        <v>365</v>
      </c>
      <c r="E1666" s="32">
        <v>49039</v>
      </c>
      <c r="F1666" s="34" t="s">
        <v>18</v>
      </c>
      <c r="G1666" s="34" t="s">
        <v>32</v>
      </c>
      <c r="H1666" s="34">
        <v>40.34178</v>
      </c>
      <c r="I1666" s="2">
        <v>-110.21272</v>
      </c>
      <c r="J1666" s="35">
        <v>49039</v>
      </c>
      <c r="K1666" s="34">
        <v>365</v>
      </c>
      <c r="L1666" s="34">
        <v>730</v>
      </c>
      <c r="M1666" s="34">
        <v>1095</v>
      </c>
      <c r="N1666" s="34">
        <v>1460</v>
      </c>
      <c r="O1666" s="34">
        <v>1825</v>
      </c>
      <c r="P1666" s="34">
        <v>2190</v>
      </c>
      <c r="Q1666" s="48">
        <v>2.3290384453705478E-4</v>
      </c>
      <c r="R1666" s="14">
        <v>45042.477845364199</v>
      </c>
      <c r="S1666" s="14">
        <v>41371.659504682488</v>
      </c>
      <c r="T1666" s="14">
        <v>38000.001155521364</v>
      </c>
      <c r="U1666" s="14">
        <v>34903.122212349052</v>
      </c>
      <c r="V1666" s="14">
        <v>32058.629029624808</v>
      </c>
      <c r="W1666" s="12">
        <v>29445.952972524421</v>
      </c>
      <c r="X1666" s="88">
        <f t="shared" si="178"/>
        <v>72.310163215999992</v>
      </c>
      <c r="Y1666" s="88">
        <f t="shared" si="183"/>
        <v>66.417115452014698</v>
      </c>
      <c r="Z1666" s="88">
        <f t="shared" si="184"/>
        <v>61.00433229267253</v>
      </c>
      <c r="AA1666" s="88">
        <f t="shared" si="179"/>
        <v>56.03267370386709</v>
      </c>
      <c r="AB1666" s="88">
        <f t="shared" si="180"/>
        <v>51.466189439486016</v>
      </c>
      <c r="AC1666" s="88">
        <f t="shared" si="181"/>
        <v>47.271859083859084</v>
      </c>
      <c r="AD1666" s="88">
        <f t="shared" si="182"/>
        <v>43.419353279918049</v>
      </c>
    </row>
    <row r="1667" spans="1:30" x14ac:dyDescent="0.25">
      <c r="A1667" s="30" t="s">
        <v>1306</v>
      </c>
      <c r="B1667" s="47">
        <v>40713</v>
      </c>
      <c r="C1667" s="35">
        <v>4304751493</v>
      </c>
      <c r="D1667" s="34">
        <v>354</v>
      </c>
      <c r="E1667" s="32">
        <v>49430</v>
      </c>
      <c r="F1667" s="34" t="s">
        <v>18</v>
      </c>
      <c r="G1667" s="34" t="s">
        <v>19</v>
      </c>
      <c r="H1667" s="34">
        <v>40.130490000000002</v>
      </c>
      <c r="I1667" s="2">
        <v>-109.81440000000001</v>
      </c>
      <c r="J1667" s="35">
        <v>49430</v>
      </c>
      <c r="K1667" s="34">
        <v>365</v>
      </c>
      <c r="L1667" s="34">
        <v>730</v>
      </c>
      <c r="M1667" s="34">
        <v>1095</v>
      </c>
      <c r="N1667" s="34">
        <v>1460</v>
      </c>
      <c r="O1667" s="34">
        <v>1825</v>
      </c>
      <c r="P1667" s="34">
        <v>2190</v>
      </c>
      <c r="Q1667" s="48">
        <v>2.3290384453705478E-4</v>
      </c>
      <c r="R1667" s="14">
        <v>45401.612591944213</v>
      </c>
      <c r="S1667" s="14">
        <v>41701.525914403952</v>
      </c>
      <c r="T1667" s="14">
        <v>38302.984504525397</v>
      </c>
      <c r="U1667" s="14">
        <v>35181.413384375977</v>
      </c>
      <c r="V1667" s="14">
        <v>32314.240358375057</v>
      </c>
      <c r="W1667" s="12">
        <v>29680.732792917519</v>
      </c>
      <c r="X1667" s="88">
        <f t="shared" si="178"/>
        <v>72.886709920000001</v>
      </c>
      <c r="Y1667" s="88">
        <f t="shared" si="183"/>
        <v>66.946675437775781</v>
      </c>
      <c r="Z1667" s="88">
        <f t="shared" si="184"/>
        <v>61.490734827928861</v>
      </c>
      <c r="AA1667" s="88">
        <f t="shared" si="179"/>
        <v>56.479435983240897</v>
      </c>
      <c r="AB1667" s="88">
        <f t="shared" si="180"/>
        <v>51.876542017451293</v>
      </c>
      <c r="AC1667" s="88">
        <f t="shared" si="181"/>
        <v>47.64876923499979</v>
      </c>
      <c r="AD1667" s="88">
        <f t="shared" si="182"/>
        <v>43.765546455399772</v>
      </c>
    </row>
    <row r="1668" spans="1:30" x14ac:dyDescent="0.25">
      <c r="A1668" s="30" t="s">
        <v>1476</v>
      </c>
      <c r="B1668" s="47">
        <v>40954</v>
      </c>
      <c r="C1668" s="35">
        <v>4301351161</v>
      </c>
      <c r="D1668" s="34">
        <v>307</v>
      </c>
      <c r="E1668" s="32">
        <v>49697</v>
      </c>
      <c r="F1668" s="34" t="s">
        <v>18</v>
      </c>
      <c r="G1668" s="34" t="s">
        <v>32</v>
      </c>
      <c r="H1668" s="34">
        <v>40.19811</v>
      </c>
      <c r="I1668" s="2">
        <v>-110.15264000000001</v>
      </c>
      <c r="J1668" s="35">
        <v>49697</v>
      </c>
      <c r="K1668" s="34">
        <v>365</v>
      </c>
      <c r="L1668" s="34">
        <v>730</v>
      </c>
      <c r="M1668" s="34">
        <v>1095</v>
      </c>
      <c r="N1668" s="34">
        <v>1460</v>
      </c>
      <c r="O1668" s="34">
        <v>1825</v>
      </c>
      <c r="P1668" s="34">
        <v>2190</v>
      </c>
      <c r="Q1668" s="48">
        <v>2.3290384453705478E-4</v>
      </c>
      <c r="R1668" s="14">
        <v>45646.852943189391</v>
      </c>
      <c r="S1668" s="14">
        <v>41926.779958894062</v>
      </c>
      <c r="T1668" s="14">
        <v>38509.881062540946</v>
      </c>
      <c r="U1668" s="14">
        <v>35371.448532537586</v>
      </c>
      <c r="V1668" s="14">
        <v>32488.788247828546</v>
      </c>
      <c r="W1668" s="12">
        <v>29841.055585871371</v>
      </c>
      <c r="X1668" s="88">
        <f t="shared" ref="X1668:X1683" si="185">E1668*0.001474544</f>
        <v>73.280413167999995</v>
      </c>
      <c r="Y1668" s="88">
        <f t="shared" si="183"/>
        <v>67.308293126262257</v>
      </c>
      <c r="Z1668" s="88">
        <f t="shared" si="184"/>
        <v>61.822881827707484</v>
      </c>
      <c r="AA1668" s="88">
        <f t="shared" si="179"/>
        <v>56.784514061483371</v>
      </c>
      <c r="AB1668" s="88">
        <f t="shared" si="180"/>
        <v>52.156757204962098</v>
      </c>
      <c r="AC1668" s="88">
        <f t="shared" si="181"/>
        <v>47.906147778106096</v>
      </c>
      <c r="AD1668" s="88">
        <f t="shared" si="182"/>
        <v>44.001949467813112</v>
      </c>
    </row>
    <row r="1669" spans="1:30" x14ac:dyDescent="0.25">
      <c r="A1669" s="23" t="s">
        <v>1428</v>
      </c>
      <c r="B1669" s="49">
        <v>40906</v>
      </c>
      <c r="C1669" s="19">
        <v>4304751566</v>
      </c>
      <c r="D1669" s="20">
        <v>363</v>
      </c>
      <c r="E1669" s="20">
        <v>50459</v>
      </c>
      <c r="F1669" s="20" t="s">
        <v>18</v>
      </c>
      <c r="G1669" s="20" t="s">
        <v>19</v>
      </c>
      <c r="H1669" s="20">
        <v>40.340040000000002</v>
      </c>
      <c r="I1669" s="21">
        <v>-109.88453</v>
      </c>
      <c r="J1669" s="19">
        <v>50459</v>
      </c>
      <c r="K1669" s="20">
        <v>365</v>
      </c>
      <c r="L1669" s="20">
        <v>730</v>
      </c>
      <c r="M1669" s="20">
        <v>1095</v>
      </c>
      <c r="N1669" s="20">
        <v>1460</v>
      </c>
      <c r="O1669" s="20">
        <v>1825</v>
      </c>
      <c r="P1669" s="20">
        <v>2190</v>
      </c>
      <c r="Q1669" s="22">
        <v>2.3290384453705478E-4</v>
      </c>
      <c r="R1669" s="14">
        <v>46346.752372585739</v>
      </c>
      <c r="S1669" s="14">
        <v>42569.639816202893</v>
      </c>
      <c r="T1669" s="14">
        <v>39100.349891034741</v>
      </c>
      <c r="U1669" s="14">
        <v>35913.796034032523</v>
      </c>
      <c r="V1669" s="14">
        <v>32986.936157055366</v>
      </c>
      <c r="W1669" s="12">
        <v>30298.606028683495</v>
      </c>
      <c r="X1669" s="61">
        <f t="shared" si="185"/>
        <v>74.404015696000002</v>
      </c>
      <c r="Y1669" s="88">
        <f t="shared" si="183"/>
        <v>68.34032563048207</v>
      </c>
      <c r="Z1669" s="88">
        <f t="shared" si="184"/>
        <v>62.770806973143074</v>
      </c>
      <c r="AA1669" s="88">
        <f t="shared" ref="AA1669:AA1683" si="186">T1669*0.001474544</f>
        <v>57.655186329725929</v>
      </c>
      <c r="AB1669" s="88">
        <f t="shared" ref="AB1669:AB1683" si="187">U1669*0.001474544</f>
        <v>52.956472459206452</v>
      </c>
      <c r="AC1669" s="88">
        <f t="shared" ref="AC1669:AC1683" si="188">V1669*0.001474544</f>
        <v>48.640688788769047</v>
      </c>
      <c r="AD1669" s="88">
        <f t="shared" ref="AD1669:AD1683" si="189">W1669*0.001474544</f>
        <v>44.676627727959072</v>
      </c>
    </row>
    <row r="1670" spans="1:30" x14ac:dyDescent="0.25">
      <c r="A1670" s="23" t="s">
        <v>1573</v>
      </c>
      <c r="B1670" s="49">
        <v>41111</v>
      </c>
      <c r="C1670" s="19">
        <v>4301334304</v>
      </c>
      <c r="D1670" s="20">
        <v>174</v>
      </c>
      <c r="E1670" s="20">
        <v>51792</v>
      </c>
      <c r="F1670" s="20" t="s">
        <v>18</v>
      </c>
      <c r="G1670" s="20" t="s">
        <v>32</v>
      </c>
      <c r="H1670" s="20">
        <v>40.319490000000002</v>
      </c>
      <c r="I1670" s="21">
        <v>-110.08174</v>
      </c>
      <c r="J1670" s="19">
        <v>51792</v>
      </c>
      <c r="K1670" s="20">
        <v>365</v>
      </c>
      <c r="L1670" s="20">
        <v>730</v>
      </c>
      <c r="M1670" s="20">
        <v>1095</v>
      </c>
      <c r="N1670" s="20">
        <v>1460</v>
      </c>
      <c r="O1670" s="20">
        <v>1825</v>
      </c>
      <c r="P1670" s="20">
        <v>2190</v>
      </c>
      <c r="Q1670" s="22">
        <v>2.3290384453705478E-4</v>
      </c>
      <c r="R1670" s="14">
        <v>47571.117122435258</v>
      </c>
      <c r="S1670" s="14">
        <v>43694.222742440012</v>
      </c>
      <c r="T1670" s="14">
        <v>40133.282894161028</v>
      </c>
      <c r="U1670" s="14">
        <v>36862.54829058468</v>
      </c>
      <c r="V1670" s="14">
        <v>33858.368129495466</v>
      </c>
      <c r="W1670" s="12">
        <v>31099.019073655352</v>
      </c>
      <c r="X1670" s="61">
        <f t="shared" si="185"/>
        <v>76.369582847999993</v>
      </c>
      <c r="Y1670" s="88">
        <f t="shared" si="183"/>
        <v>70.145705326184171</v>
      </c>
      <c r="Z1670" s="88">
        <f t="shared" si="184"/>
        <v>64.429053979528462</v>
      </c>
      <c r="AA1670" s="88">
        <f t="shared" si="186"/>
        <v>59.178291491887776</v>
      </c>
      <c r="AB1670" s="88">
        <f t="shared" si="187"/>
        <v>54.355449406591895</v>
      </c>
      <c r="AC1670" s="88">
        <f t="shared" si="188"/>
        <v>49.92565357513876</v>
      </c>
      <c r="AD1670" s="88">
        <f t="shared" si="189"/>
        <v>45.856871980944057</v>
      </c>
    </row>
    <row r="1671" spans="1:30" x14ac:dyDescent="0.25">
      <c r="A1671" s="23" t="s">
        <v>1542</v>
      </c>
      <c r="B1671" s="49">
        <v>41060</v>
      </c>
      <c r="C1671" s="19">
        <v>4304752117</v>
      </c>
      <c r="D1671" s="20">
        <v>243</v>
      </c>
      <c r="E1671" s="20">
        <v>52193</v>
      </c>
      <c r="F1671" s="20" t="s">
        <v>18</v>
      </c>
      <c r="G1671" s="20" t="s">
        <v>19</v>
      </c>
      <c r="H1671" s="20">
        <v>40.195099999999897</v>
      </c>
      <c r="I1671" s="21">
        <v>-109.86675</v>
      </c>
      <c r="J1671" s="19">
        <v>52193</v>
      </c>
      <c r="K1671" s="20">
        <v>365</v>
      </c>
      <c r="L1671" s="20">
        <v>730</v>
      </c>
      <c r="M1671" s="20">
        <v>1095</v>
      </c>
      <c r="N1671" s="20">
        <v>1460</v>
      </c>
      <c r="O1671" s="20">
        <v>1825</v>
      </c>
      <c r="P1671" s="20">
        <v>2190</v>
      </c>
      <c r="Q1671" s="22">
        <v>2.3290384453705478E-4</v>
      </c>
      <c r="R1671" s="14">
        <v>47939.436900897112</v>
      </c>
      <c r="S1671" s="14">
        <v>44032.525633228521</v>
      </c>
      <c r="T1671" s="14">
        <v>40444.0151779222</v>
      </c>
      <c r="U1671" s="14">
        <v>37147.956883891064</v>
      </c>
      <c r="V1671" s="14">
        <v>34120.516832382549</v>
      </c>
      <c r="W1671" s="12">
        <v>31339.803493035484</v>
      </c>
      <c r="X1671" s="61">
        <f t="shared" si="185"/>
        <v>76.960874992000001</v>
      </c>
      <c r="Y1671" s="88">
        <f t="shared" si="183"/>
        <v>70.688809045596429</v>
      </c>
      <c r="Z1671" s="88">
        <f t="shared" si="184"/>
        <v>64.927896477323316</v>
      </c>
      <c r="AA1671" s="88">
        <f t="shared" si="186"/>
        <v>59.636479916514112</v>
      </c>
      <c r="AB1671" s="88">
        <f t="shared" si="187"/>
        <v>54.776296935400261</v>
      </c>
      <c r="AC1671" s="88">
        <f t="shared" si="188"/>
        <v>50.312203372088689</v>
      </c>
      <c r="AD1671" s="88">
        <f t="shared" si="189"/>
        <v>46.211919201834512</v>
      </c>
    </row>
    <row r="1672" spans="1:30" x14ac:dyDescent="0.25">
      <c r="A1672" s="23" t="s">
        <v>211</v>
      </c>
      <c r="B1672" s="49">
        <v>32316</v>
      </c>
      <c r="C1672" s="19">
        <v>4304731711</v>
      </c>
      <c r="D1672" s="20">
        <v>358</v>
      </c>
      <c r="E1672" s="20">
        <v>52422</v>
      </c>
      <c r="F1672" s="20" t="s">
        <v>18</v>
      </c>
      <c r="G1672" s="20" t="s">
        <v>19</v>
      </c>
      <c r="H1672" s="20">
        <v>40.400199999999899</v>
      </c>
      <c r="I1672" s="21">
        <v>-109.94866</v>
      </c>
      <c r="J1672" s="19">
        <v>52422</v>
      </c>
      <c r="K1672" s="20">
        <v>365</v>
      </c>
      <c r="L1672" s="20">
        <v>730</v>
      </c>
      <c r="M1672" s="20">
        <v>1095</v>
      </c>
      <c r="N1672" s="20">
        <v>1460</v>
      </c>
      <c r="O1672" s="20">
        <v>1825</v>
      </c>
      <c r="P1672" s="20">
        <v>2190</v>
      </c>
      <c r="Q1672" s="22">
        <v>2.3290384453705478E-4</v>
      </c>
      <c r="R1672" s="14">
        <v>48149.774130991289</v>
      </c>
      <c r="S1672" s="14">
        <v>44225.721049663851</v>
      </c>
      <c r="T1672" s="14">
        <v>40621.465783860622</v>
      </c>
      <c r="U1672" s="14">
        <v>37310.945831190722</v>
      </c>
      <c r="V1672" s="14">
        <v>34270.222700116065</v>
      </c>
      <c r="W1672" s="12">
        <v>31477.308809838603</v>
      </c>
      <c r="X1672" s="61">
        <f t="shared" si="185"/>
        <v>77.298545567999994</v>
      </c>
      <c r="Y1672" s="88">
        <f t="shared" si="183"/>
        <v>70.998960546208423</v>
      </c>
      <c r="Z1672" s="88">
        <f t="shared" si="184"/>
        <v>65.212771619455538</v>
      </c>
      <c r="AA1672" s="88">
        <f t="shared" si="186"/>
        <v>59.898138642796972</v>
      </c>
      <c r="AB1672" s="88">
        <f t="shared" si="187"/>
        <v>55.016631309707293</v>
      </c>
      <c r="AC1672" s="88">
        <f t="shared" si="188"/>
        <v>50.532951261119941</v>
      </c>
      <c r="AD1672" s="88">
        <f t="shared" si="189"/>
        <v>46.41467684169465</v>
      </c>
    </row>
    <row r="1673" spans="1:30" x14ac:dyDescent="0.25">
      <c r="A1673" s="23" t="s">
        <v>1380</v>
      </c>
      <c r="B1673" s="49">
        <v>40837</v>
      </c>
      <c r="C1673" s="19">
        <v>4304751577</v>
      </c>
      <c r="D1673" s="20">
        <v>359</v>
      </c>
      <c r="E1673" s="20">
        <v>52435</v>
      </c>
      <c r="F1673" s="20" t="s">
        <v>18</v>
      </c>
      <c r="G1673" s="20" t="s">
        <v>19</v>
      </c>
      <c r="H1673" s="20">
        <v>40.180480000000003</v>
      </c>
      <c r="I1673" s="21">
        <v>-109.83824</v>
      </c>
      <c r="J1673" s="19">
        <v>52435</v>
      </c>
      <c r="K1673" s="20">
        <v>365</v>
      </c>
      <c r="L1673" s="20">
        <v>730</v>
      </c>
      <c r="M1673" s="20">
        <v>1095</v>
      </c>
      <c r="N1673" s="20">
        <v>1460</v>
      </c>
      <c r="O1673" s="20">
        <v>1825</v>
      </c>
      <c r="P1673" s="20">
        <v>2190</v>
      </c>
      <c r="Q1673" s="22">
        <v>2.3290384453705478E-4</v>
      </c>
      <c r="R1673" s="14">
        <v>48161.714672437687</v>
      </c>
      <c r="S1673" s="14">
        <v>44236.688475051007</v>
      </c>
      <c r="T1673" s="14">
        <v>40631.539399044901</v>
      </c>
      <c r="U1673" s="14">
        <v>37320.198478854021</v>
      </c>
      <c r="V1673" s="14">
        <v>34278.72128649395</v>
      </c>
      <c r="W1673" s="12">
        <v>31485.114788521751</v>
      </c>
      <c r="X1673" s="61">
        <f t="shared" si="185"/>
        <v>77.317714639999991</v>
      </c>
      <c r="Y1673" s="88">
        <f t="shared" ref="Y1673:Y1682" si="190">R1673*0.001474544</f>
        <v>71.016567399954951</v>
      </c>
      <c r="Z1673" s="88">
        <f t="shared" ref="Z1673:Z1682" si="191">S1673*0.001474544</f>
        <v>65.228943570755604</v>
      </c>
      <c r="AA1673" s="88">
        <f t="shared" si="186"/>
        <v>59.912992631625265</v>
      </c>
      <c r="AB1673" s="88">
        <f t="shared" si="187"/>
        <v>55.030274745803325</v>
      </c>
      <c r="AC1673" s="88">
        <f t="shared" si="188"/>
        <v>50.545482800671934</v>
      </c>
      <c r="AD1673" s="88">
        <f t="shared" si="189"/>
        <v>46.426187100726011</v>
      </c>
    </row>
    <row r="1674" spans="1:30" x14ac:dyDescent="0.25">
      <c r="A1674" s="23" t="s">
        <v>1465</v>
      </c>
      <c r="B1674" s="49">
        <v>40945</v>
      </c>
      <c r="C1674" s="19">
        <v>4304751653</v>
      </c>
      <c r="D1674" s="20">
        <v>325</v>
      </c>
      <c r="E1674" s="20">
        <v>53668</v>
      </c>
      <c r="F1674" s="20" t="s">
        <v>18</v>
      </c>
      <c r="G1674" s="20" t="s">
        <v>19</v>
      </c>
      <c r="H1674" s="20">
        <v>40.187669999999898</v>
      </c>
      <c r="I1674" s="21">
        <v>-109.85221</v>
      </c>
      <c r="J1674" s="19">
        <v>53668</v>
      </c>
      <c r="K1674" s="20">
        <v>365</v>
      </c>
      <c r="L1674" s="20">
        <v>730</v>
      </c>
      <c r="M1674" s="20">
        <v>1095</v>
      </c>
      <c r="N1674" s="20">
        <v>1460</v>
      </c>
      <c r="O1674" s="20">
        <v>1825</v>
      </c>
      <c r="P1674" s="20">
        <v>2190</v>
      </c>
      <c r="Q1674" s="22">
        <v>2.3290384453705478E-4</v>
      </c>
      <c r="R1674" s="14">
        <v>49294.229103468788</v>
      </c>
      <c r="S1674" s="14">
        <v>45276.906590617669</v>
      </c>
      <c r="T1674" s="14">
        <v>41586.983054599819</v>
      </c>
      <c r="U1674" s="14">
        <v>38197.776522611573</v>
      </c>
      <c r="V1674" s="14">
        <v>35084.779517565701</v>
      </c>
      <c r="W1674" s="12">
        <v>32225.481843623253</v>
      </c>
      <c r="X1674" s="61">
        <f t="shared" si="185"/>
        <v>79.135827391999996</v>
      </c>
      <c r="Y1674" s="88">
        <f t="shared" si="190"/>
        <v>72.686509759145281</v>
      </c>
      <c r="Z1674" s="88">
        <f t="shared" si="191"/>
        <v>66.762790951755733</v>
      </c>
      <c r="AA1674" s="88">
        <f t="shared" si="186"/>
        <v>61.321836341261836</v>
      </c>
      <c r="AB1674" s="88">
        <f t="shared" si="187"/>
        <v>56.324302184757755</v>
      </c>
      <c r="AC1674" s="88">
        <f t="shared" si="188"/>
        <v>51.734051128949396</v>
      </c>
      <c r="AD1674" s="88">
        <f t="shared" si="189"/>
        <v>47.517890899623602</v>
      </c>
    </row>
    <row r="1675" spans="1:30" x14ac:dyDescent="0.25">
      <c r="A1675" s="23" t="s">
        <v>387</v>
      </c>
      <c r="B1675" s="49">
        <v>38402</v>
      </c>
      <c r="C1675" s="19">
        <v>4304735410</v>
      </c>
      <c r="D1675" s="20">
        <v>366</v>
      </c>
      <c r="E1675" s="20">
        <v>53746</v>
      </c>
      <c r="F1675" s="20" t="s">
        <v>18</v>
      </c>
      <c r="G1675" s="20" t="s">
        <v>19</v>
      </c>
      <c r="H1675" s="20">
        <v>40.41498</v>
      </c>
      <c r="I1675" s="21">
        <v>-109.95662</v>
      </c>
      <c r="J1675" s="19">
        <v>53746</v>
      </c>
      <c r="K1675" s="20">
        <v>365</v>
      </c>
      <c r="L1675" s="20">
        <v>730</v>
      </c>
      <c r="M1675" s="20">
        <v>1095</v>
      </c>
      <c r="N1675" s="20">
        <v>1460</v>
      </c>
      <c r="O1675" s="20">
        <v>1825</v>
      </c>
      <c r="P1675" s="20">
        <v>2190</v>
      </c>
      <c r="Q1675" s="22">
        <v>2.3290384453705478E-4</v>
      </c>
      <c r="R1675" s="14">
        <v>49365.872352147155</v>
      </c>
      <c r="S1675" s="14">
        <v>45342.711142940621</v>
      </c>
      <c r="T1675" s="14">
        <v>41647.424745705488</v>
      </c>
      <c r="U1675" s="14">
        <v>38253.292408591369</v>
      </c>
      <c r="V1675" s="14">
        <v>35135.771035833008</v>
      </c>
      <c r="W1675" s="12">
        <v>32272.317715722133</v>
      </c>
      <c r="X1675" s="61">
        <f t="shared" si="185"/>
        <v>79.250841823999991</v>
      </c>
      <c r="Y1675" s="88">
        <f t="shared" si="190"/>
        <v>72.792150881624465</v>
      </c>
      <c r="Z1675" s="88">
        <f t="shared" si="191"/>
        <v>66.859822659556229</v>
      </c>
      <c r="AA1675" s="88">
        <f t="shared" si="186"/>
        <v>61.410960274231549</v>
      </c>
      <c r="AB1675" s="88">
        <f t="shared" si="187"/>
        <v>56.406162801333949</v>
      </c>
      <c r="AC1675" s="88">
        <f t="shared" si="188"/>
        <v>51.809240366261342</v>
      </c>
      <c r="AD1675" s="88">
        <f t="shared" si="189"/>
        <v>47.586952453811776</v>
      </c>
    </row>
    <row r="1676" spans="1:30" x14ac:dyDescent="0.25">
      <c r="A1676" s="23" t="s">
        <v>1413</v>
      </c>
      <c r="B1676" s="49">
        <v>40890</v>
      </c>
      <c r="C1676" s="19">
        <v>4301350569</v>
      </c>
      <c r="D1676" s="20">
        <v>366</v>
      </c>
      <c r="E1676" s="20">
        <v>54952</v>
      </c>
      <c r="F1676" s="20" t="s">
        <v>18</v>
      </c>
      <c r="G1676" s="20" t="s">
        <v>32</v>
      </c>
      <c r="H1676" s="20">
        <v>40.311419999999899</v>
      </c>
      <c r="I1676" s="21">
        <v>-110.34841</v>
      </c>
      <c r="J1676" s="19">
        <v>54952</v>
      </c>
      <c r="K1676" s="20">
        <v>365</v>
      </c>
      <c r="L1676" s="20">
        <v>730</v>
      </c>
      <c r="M1676" s="20">
        <v>1095</v>
      </c>
      <c r="N1676" s="20">
        <v>1460</v>
      </c>
      <c r="O1676" s="20">
        <v>1825</v>
      </c>
      <c r="P1676" s="20">
        <v>2190</v>
      </c>
      <c r="Q1676" s="22">
        <v>2.3290384453705478E-4</v>
      </c>
      <c r="R1676" s="14">
        <v>50473.58719709728</v>
      </c>
      <c r="S1676" s="14">
        <v>46360.15075962626</v>
      </c>
      <c r="T1676" s="14">
        <v>42581.946277416137</v>
      </c>
      <c r="U1676" s="14">
        <v>39111.653414894368</v>
      </c>
      <c r="V1676" s="14">
        <v>35924.178356735305</v>
      </c>
      <c r="W1676" s="12">
        <v>32996.472353558638</v>
      </c>
      <c r="X1676" s="61">
        <f t="shared" si="185"/>
        <v>81.029141887999998</v>
      </c>
      <c r="Y1676" s="61">
        <f t="shared" si="190"/>
        <v>74.425525159956607</v>
      </c>
      <c r="Z1676" s="88">
        <f t="shared" si="191"/>
        <v>68.360082141702335</v>
      </c>
      <c r="AA1676" s="88">
        <f t="shared" si="186"/>
        <v>62.788953391686299</v>
      </c>
      <c r="AB1676" s="88">
        <f t="shared" si="187"/>
        <v>57.671853873011997</v>
      </c>
      <c r="AC1676" s="88">
        <f t="shared" si="188"/>
        <v>52.971781650853899</v>
      </c>
      <c r="AD1676" s="88">
        <f t="shared" si="189"/>
        <v>48.654750330105763</v>
      </c>
    </row>
    <row r="1677" spans="1:30" x14ac:dyDescent="0.25">
      <c r="A1677" s="23" t="s">
        <v>1326</v>
      </c>
      <c r="B1677" s="49">
        <v>40752</v>
      </c>
      <c r="C1677" s="19">
        <v>4301350428</v>
      </c>
      <c r="D1677" s="20">
        <v>359</v>
      </c>
      <c r="E1677" s="20">
        <v>58217</v>
      </c>
      <c r="F1677" s="20" t="s">
        <v>18</v>
      </c>
      <c r="G1677" s="20" t="s">
        <v>32</v>
      </c>
      <c r="H1677" s="20">
        <v>40.22054</v>
      </c>
      <c r="I1677" s="21">
        <v>-110.04297</v>
      </c>
      <c r="J1677" s="19">
        <v>58217</v>
      </c>
      <c r="K1677" s="20">
        <v>365</v>
      </c>
      <c r="L1677" s="20">
        <v>730</v>
      </c>
      <c r="M1677" s="20">
        <v>1095</v>
      </c>
      <c r="N1677" s="20">
        <v>1460</v>
      </c>
      <c r="O1677" s="20">
        <v>1825</v>
      </c>
      <c r="P1677" s="20">
        <v>2190</v>
      </c>
      <c r="Q1677" s="22">
        <v>2.3290384453705478E-4</v>
      </c>
      <c r="R1677" s="14">
        <v>53472.500106518637</v>
      </c>
      <c r="S1677" s="14">
        <v>49114.661828016491</v>
      </c>
      <c r="T1677" s="14">
        <v>45111.973475621184</v>
      </c>
      <c r="U1677" s="14">
        <v>41435.491462638405</v>
      </c>
      <c r="V1677" s="14">
        <v>38058.631012411905</v>
      </c>
      <c r="W1677" s="12">
        <v>34956.973922825797</v>
      </c>
      <c r="X1677" s="61">
        <f t="shared" si="185"/>
        <v>85.843528047999996</v>
      </c>
      <c r="Y1677" s="61">
        <f t="shared" si="190"/>
        <v>78.847554197066415</v>
      </c>
      <c r="Z1677" s="88">
        <f t="shared" si="191"/>
        <v>72.421729910530743</v>
      </c>
      <c r="AA1677" s="88">
        <f t="shared" si="186"/>
        <v>66.519589816636355</v>
      </c>
      <c r="AB1677" s="88">
        <f t="shared" si="187"/>
        <v>61.098455323284682</v>
      </c>
      <c r="AC1677" s="88">
        <f t="shared" si="188"/>
        <v>56.119126007565896</v>
      </c>
      <c r="AD1677" s="88">
        <f t="shared" si="189"/>
        <v>51.54559615605924</v>
      </c>
    </row>
    <row r="1678" spans="1:30" x14ac:dyDescent="0.25">
      <c r="A1678" s="23" t="s">
        <v>1617</v>
      </c>
      <c r="B1678" s="49">
        <v>41167</v>
      </c>
      <c r="C1678" s="19">
        <v>4301351375</v>
      </c>
      <c r="D1678" s="20">
        <v>109</v>
      </c>
      <c r="E1678" s="20">
        <v>62726</v>
      </c>
      <c r="F1678" s="20" t="s">
        <v>18</v>
      </c>
      <c r="G1678" s="20" t="s">
        <v>32</v>
      </c>
      <c r="H1678" s="20">
        <v>40.2305899999999</v>
      </c>
      <c r="I1678" s="21">
        <v>-110.34752</v>
      </c>
      <c r="J1678" s="19">
        <v>62726</v>
      </c>
      <c r="K1678" s="20">
        <v>365</v>
      </c>
      <c r="L1678" s="20">
        <v>730</v>
      </c>
      <c r="M1678" s="20">
        <v>1095</v>
      </c>
      <c r="N1678" s="20">
        <v>1460</v>
      </c>
      <c r="O1678" s="20">
        <v>1825</v>
      </c>
      <c r="P1678" s="20">
        <v>2190</v>
      </c>
      <c r="Q1678" s="22">
        <v>2.3290384453705478E-4</v>
      </c>
      <c r="R1678" s="14">
        <v>57614.03098204112</v>
      </c>
      <c r="S1678" s="14">
        <v>52918.671141147126</v>
      </c>
      <c r="T1678" s="14">
        <v>48605.968157614006</v>
      </c>
      <c r="U1678" s="14">
        <v>44644.736717547392</v>
      </c>
      <c r="V1678" s="14">
        <v>41006.333010710776</v>
      </c>
      <c r="W1678" s="12">
        <v>37664.447606080197</v>
      </c>
      <c r="X1678" s="61">
        <f t="shared" si="185"/>
        <v>92.492246944000001</v>
      </c>
      <c r="Y1678" s="61">
        <f t="shared" si="190"/>
        <v>84.954423700382833</v>
      </c>
      <c r="Z1678" s="61">
        <f t="shared" si="191"/>
        <v>78.03090901915165</v>
      </c>
      <c r="AA1678" s="88">
        <f t="shared" si="186"/>
        <v>71.671638711000782</v>
      </c>
      <c r="AB1678" s="88">
        <f t="shared" si="187"/>
        <v>65.830628658439196</v>
      </c>
      <c r="AC1678" s="88">
        <f t="shared" si="188"/>
        <v>60.465642302945511</v>
      </c>
      <c r="AD1678" s="88">
        <f t="shared" si="189"/>
        <v>55.537885230859914</v>
      </c>
    </row>
    <row r="1679" spans="1:30" x14ac:dyDescent="0.25">
      <c r="A1679" s="23" t="s">
        <v>270</v>
      </c>
      <c r="B1679" s="49">
        <v>34983</v>
      </c>
      <c r="C1679" s="19">
        <v>4301331516</v>
      </c>
      <c r="D1679" s="20">
        <v>348</v>
      </c>
      <c r="E1679" s="20">
        <v>64687</v>
      </c>
      <c r="F1679" s="20" t="s">
        <v>18</v>
      </c>
      <c r="G1679" s="20" t="s">
        <v>32</v>
      </c>
      <c r="H1679" s="20">
        <v>40.398429999999898</v>
      </c>
      <c r="I1679" s="21">
        <v>-110.058629999999</v>
      </c>
      <c r="J1679" s="19">
        <v>64687</v>
      </c>
      <c r="K1679" s="20">
        <v>365</v>
      </c>
      <c r="L1679" s="20">
        <v>730</v>
      </c>
      <c r="M1679" s="20">
        <v>1095</v>
      </c>
      <c r="N1679" s="20">
        <v>1460</v>
      </c>
      <c r="O1679" s="20">
        <v>1825</v>
      </c>
      <c r="P1679" s="20">
        <v>2190</v>
      </c>
      <c r="Q1679" s="22">
        <v>2.3290384453705478E-4</v>
      </c>
      <c r="R1679" s="14">
        <v>59415.215734070305</v>
      </c>
      <c r="S1679" s="14">
        <v>54573.065078394669</v>
      </c>
      <c r="T1679" s="14">
        <v>50125.534263488458</v>
      </c>
      <c r="U1679" s="14">
        <v>46040.463030449704</v>
      </c>
      <c r="V1679" s="14">
        <v>42288.312078944109</v>
      </c>
      <c r="W1679" s="12">
        <v>38841.949467437902</v>
      </c>
      <c r="X1679" s="61">
        <f t="shared" si="185"/>
        <v>95.383827728</v>
      </c>
      <c r="Y1679" s="61">
        <f t="shared" si="190"/>
        <v>87.610349869378965</v>
      </c>
      <c r="Z1679" s="61">
        <f t="shared" si="191"/>
        <v>80.470385672956382</v>
      </c>
      <c r="AA1679" s="61">
        <f t="shared" si="186"/>
        <v>73.912305795021325</v>
      </c>
      <c r="AB1679" s="88">
        <f t="shared" si="187"/>
        <v>67.888688518771431</v>
      </c>
      <c r="AC1679" s="88">
        <f t="shared" si="188"/>
        <v>62.35597684613456</v>
      </c>
      <c r="AD1679" s="88">
        <f t="shared" si="189"/>
        <v>57.27416353551375</v>
      </c>
    </row>
    <row r="1680" spans="1:30" x14ac:dyDescent="0.25">
      <c r="A1680" s="23" t="s">
        <v>1421</v>
      </c>
      <c r="B1680" s="49">
        <v>40896</v>
      </c>
      <c r="C1680" s="19">
        <v>4304751652</v>
      </c>
      <c r="D1680" s="20">
        <v>355</v>
      </c>
      <c r="E1680" s="20">
        <v>66157</v>
      </c>
      <c r="F1680" s="20" t="s">
        <v>18</v>
      </c>
      <c r="G1680" s="20" t="s">
        <v>19</v>
      </c>
      <c r="H1680" s="20">
        <v>40.187390000000001</v>
      </c>
      <c r="I1680" s="21">
        <v>-109.843239999999</v>
      </c>
      <c r="J1680" s="19">
        <v>66157</v>
      </c>
      <c r="K1680" s="20">
        <v>365</v>
      </c>
      <c r="L1680" s="20">
        <v>730</v>
      </c>
      <c r="M1680" s="20">
        <v>1095</v>
      </c>
      <c r="N1680" s="20">
        <v>1460</v>
      </c>
      <c r="O1680" s="20">
        <v>1825</v>
      </c>
      <c r="P1680" s="20">
        <v>2190</v>
      </c>
      <c r="Q1680" s="22">
        <v>2.3290384453705478E-4</v>
      </c>
      <c r="R1680" s="14">
        <v>60765.415420701058</v>
      </c>
      <c r="S1680" s="14">
        <v>55813.227795250299</v>
      </c>
      <c r="T1680" s="14">
        <v>51264.627672787516</v>
      </c>
      <c r="U1680" s="14">
        <v>47086.723958530478</v>
      </c>
      <c r="V1680" s="14">
        <v>43249.306077058842</v>
      </c>
      <c r="W1680" s="12">
        <v>39724.62551853215</v>
      </c>
      <c r="X1680" s="61">
        <f t="shared" si="185"/>
        <v>97.551407408000003</v>
      </c>
      <c r="Y1680" s="61">
        <f t="shared" si="190"/>
        <v>89.601278716102215</v>
      </c>
      <c r="Z1680" s="61">
        <f t="shared" si="191"/>
        <v>82.29906016611956</v>
      </c>
      <c r="AA1680" s="61">
        <f t="shared" si="186"/>
        <v>75.591949147142785</v>
      </c>
      <c r="AB1680" s="88">
        <f t="shared" si="187"/>
        <v>69.431446292707363</v>
      </c>
      <c r="AC1680" s="88">
        <f t="shared" si="188"/>
        <v>63.773004780090652</v>
      </c>
      <c r="AD1680" s="88">
        <f t="shared" si="189"/>
        <v>58.575708210598471</v>
      </c>
    </row>
    <row r="1681" spans="1:30" x14ac:dyDescent="0.25">
      <c r="A1681" s="23" t="s">
        <v>1513</v>
      </c>
      <c r="B1681" s="49">
        <v>41013</v>
      </c>
      <c r="C1681" s="19">
        <v>4301351054</v>
      </c>
      <c r="D1681" s="20">
        <v>262</v>
      </c>
      <c r="E1681" s="20">
        <v>71488</v>
      </c>
      <c r="F1681" s="20" t="s">
        <v>18</v>
      </c>
      <c r="G1681" s="20" t="s">
        <v>32</v>
      </c>
      <c r="H1681" s="20">
        <v>40.234659999999899</v>
      </c>
      <c r="I1681" s="21">
        <v>-110.17345</v>
      </c>
      <c r="J1681" s="19">
        <v>71488</v>
      </c>
      <c r="K1681" s="20">
        <v>365</v>
      </c>
      <c r="L1681" s="20">
        <v>730</v>
      </c>
      <c r="M1681" s="20">
        <v>1095</v>
      </c>
      <c r="N1681" s="20">
        <v>1460</v>
      </c>
      <c r="O1681" s="20">
        <v>1825</v>
      </c>
      <c r="P1681" s="20">
        <v>2190</v>
      </c>
      <c r="Q1681" s="22">
        <v>2.3290384453705478E-4</v>
      </c>
      <c r="R1681" s="14">
        <v>65661.955916910942</v>
      </c>
      <c r="S1681" s="14">
        <v>60310.715852092049</v>
      </c>
      <c r="T1681" s="14">
        <v>55395.584791816946</v>
      </c>
      <c r="U1681" s="14">
        <v>50881.021242611161</v>
      </c>
      <c r="V1681" s="14">
        <v>46734.380229405542</v>
      </c>
      <c r="W1681" s="12">
        <v>42925.67723852089</v>
      </c>
      <c r="X1681" s="61">
        <f t="shared" si="185"/>
        <v>105.41220147199999</v>
      </c>
      <c r="Y1681" s="61">
        <f t="shared" si="190"/>
        <v>96.821443125545528</v>
      </c>
      <c r="Z1681" s="61">
        <f t="shared" si="191"/>
        <v>88.930804195407219</v>
      </c>
      <c r="AA1681" s="61">
        <f t="shared" si="186"/>
        <v>81.683227181264925</v>
      </c>
      <c r="AB1681" s="61">
        <f t="shared" si="187"/>
        <v>75.02630458716483</v>
      </c>
      <c r="AC1681" s="88">
        <f t="shared" si="188"/>
        <v>68.911899960988563</v>
      </c>
      <c r="AD1681" s="88">
        <f t="shared" si="189"/>
        <v>63.295799817997548</v>
      </c>
    </row>
    <row r="1682" spans="1:30" x14ac:dyDescent="0.25">
      <c r="A1682" s="23" t="s">
        <v>1566</v>
      </c>
      <c r="B1682" s="49">
        <v>41098</v>
      </c>
      <c r="C1682" s="19">
        <v>4301351122</v>
      </c>
      <c r="D1682" s="20">
        <v>177</v>
      </c>
      <c r="E1682" s="20">
        <v>85692</v>
      </c>
      <c r="F1682" s="20" t="s">
        <v>18</v>
      </c>
      <c r="G1682" s="20" t="s">
        <v>32</v>
      </c>
      <c r="H1682" s="20">
        <v>40.2285299999999</v>
      </c>
      <c r="I1682" s="21">
        <v>-110.2397</v>
      </c>
      <c r="J1682" s="19">
        <v>85692</v>
      </c>
      <c r="K1682" s="20">
        <v>365</v>
      </c>
      <c r="L1682" s="20">
        <v>730</v>
      </c>
      <c r="M1682" s="20">
        <v>1095</v>
      </c>
      <c r="N1682" s="20">
        <v>1460</v>
      </c>
      <c r="O1682" s="20">
        <v>1825</v>
      </c>
      <c r="P1682" s="20">
        <v>2190</v>
      </c>
      <c r="Q1682" s="22">
        <v>2.3290384453705478E-4</v>
      </c>
      <c r="R1682" s="14">
        <v>78708.375201879098</v>
      </c>
      <c r="S1682" s="14">
        <v>72293.893559722914</v>
      </c>
      <c r="T1682" s="14">
        <v>66402.171720853541</v>
      </c>
      <c r="U1682" s="14">
        <v>60990.606427957639</v>
      </c>
      <c r="V1682" s="14">
        <v>56020.066453365878</v>
      </c>
      <c r="W1682" s="12">
        <v>51454.60963970641</v>
      </c>
      <c r="X1682" s="61">
        <f t="shared" si="185"/>
        <v>126.35662444799999</v>
      </c>
      <c r="Y1682" s="61">
        <f t="shared" si="190"/>
        <v>116.05896240367962</v>
      </c>
      <c r="Z1682" s="61">
        <f t="shared" si="191"/>
        <v>106.60052698512806</v>
      </c>
      <c r="AA1682" s="61">
        <f t="shared" si="186"/>
        <v>97.912923897954258</v>
      </c>
      <c r="AB1682" s="61">
        <f t="shared" si="187"/>
        <v>89.933332764706364</v>
      </c>
      <c r="AC1682" s="61">
        <f t="shared" si="188"/>
        <v>82.604052868411927</v>
      </c>
      <c r="AD1682" s="61">
        <f t="shared" si="189"/>
        <v>75.872085916571251</v>
      </c>
    </row>
    <row r="1683" spans="1:30" ht="15.75" thickBot="1" x14ac:dyDescent="0.3">
      <c r="A1683" s="23" t="s">
        <v>1348</v>
      </c>
      <c r="B1683" s="49">
        <v>40789</v>
      </c>
      <c r="C1683" s="62">
        <v>4301350487</v>
      </c>
      <c r="D1683" s="63">
        <v>363</v>
      </c>
      <c r="E1683" s="63">
        <v>87596</v>
      </c>
      <c r="F1683" s="63" t="s">
        <v>18</v>
      </c>
      <c r="G1683" s="63" t="s">
        <v>32</v>
      </c>
      <c r="H1683" s="63">
        <v>40.319189999999899</v>
      </c>
      <c r="I1683" s="64">
        <v>-110.16313</v>
      </c>
      <c r="J1683" s="62">
        <v>87596</v>
      </c>
      <c r="K1683" s="63">
        <v>365</v>
      </c>
      <c r="L1683" s="63">
        <v>730</v>
      </c>
      <c r="M1683" s="63">
        <v>1095</v>
      </c>
      <c r="N1683" s="63">
        <v>1460</v>
      </c>
      <c r="O1683" s="63">
        <v>1825</v>
      </c>
      <c r="P1683" s="63">
        <v>2190</v>
      </c>
      <c r="Q1683" s="65">
        <v>2.3290384453705478E-4</v>
      </c>
      <c r="R1683" s="15">
        <v>80457.205272181774</v>
      </c>
      <c r="S1683" s="15">
        <v>73900.199554888299</v>
      </c>
      <c r="T1683" s="15">
        <v>67877.568898612313</v>
      </c>
      <c r="U1683" s="15">
        <v>62345.763439567025</v>
      </c>
      <c r="V1683" s="15">
        <v>57264.782489019242</v>
      </c>
      <c r="W1683" s="13">
        <v>52597.885286838013</v>
      </c>
      <c r="X1683" s="61">
        <f t="shared" si="185"/>
        <v>129.16415622399998</v>
      </c>
      <c r="Y1683" s="61">
        <f>R1683*0.001474544</f>
        <v>118.637689290864</v>
      </c>
      <c r="Z1683" s="61">
        <f>S1683*0.001474544</f>
        <v>108.96909585246321</v>
      </c>
      <c r="AA1683" s="61">
        <f t="shared" si="186"/>
        <v>100.0884619540354</v>
      </c>
      <c r="AB1683" s="61">
        <f t="shared" si="187"/>
        <v>91.931571405232916</v>
      </c>
      <c r="AC1683" s="61">
        <f t="shared" si="188"/>
        <v>84.439441430488387</v>
      </c>
      <c r="AD1683" s="61">
        <f t="shared" si="189"/>
        <v>77.557896162395267</v>
      </c>
    </row>
    <row r="1684" spans="1:30" ht="16.5" thickTop="1" thickBot="1" x14ac:dyDescent="0.3">
      <c r="B1684" s="4"/>
      <c r="C1684" s="4"/>
      <c r="D1684" s="4"/>
      <c r="E1684" s="4"/>
      <c r="F1684" s="4"/>
      <c r="G1684" s="4"/>
      <c r="H1684" s="4"/>
      <c r="I1684" s="24" t="s">
        <v>1700</v>
      </c>
      <c r="J1684" s="28">
        <v>11204120</v>
      </c>
      <c r="K1684" s="10"/>
      <c r="L1684" s="10"/>
      <c r="M1684" s="10"/>
      <c r="N1684" s="10"/>
      <c r="O1684" s="10"/>
      <c r="P1684" s="10"/>
      <c r="Q1684" s="10"/>
      <c r="R1684" s="17">
        <v>10291019.940798176</v>
      </c>
      <c r="S1684" s="17">
        <v>9452334.6252901256</v>
      </c>
      <c r="T1684" s="17">
        <v>8681999.4891127385</v>
      </c>
      <c r="U1684" s="17">
        <v>7974444.2105635162</v>
      </c>
      <c r="V1684" s="17">
        <v>7324552.4313994953</v>
      </c>
      <c r="W1684" s="17">
        <v>6727624.760262656</v>
      </c>
    </row>
    <row r="1685" spans="1:30" x14ac:dyDescent="0.25">
      <c r="A1685" s="66" t="s">
        <v>1709</v>
      </c>
      <c r="B1685" s="4"/>
      <c r="C1685" s="4"/>
      <c r="D1685" s="4"/>
      <c r="E1685" s="4"/>
      <c r="F1685" s="4"/>
      <c r="G1685" s="4"/>
      <c r="H1685" s="4"/>
      <c r="I1685" s="4"/>
      <c r="J1685" s="4"/>
      <c r="K1685" s="4"/>
      <c r="L1685" s="4"/>
      <c r="M1685" s="4"/>
      <c r="N1685" s="4"/>
      <c r="O1685" s="4"/>
      <c r="P1685" s="4"/>
      <c r="Q1685" s="4"/>
      <c r="R1685" s="36"/>
      <c r="S1685" s="36"/>
      <c r="T1685" s="36"/>
      <c r="U1685" s="36"/>
      <c r="V1685" s="36"/>
      <c r="W1685" s="36"/>
    </row>
    <row r="1686" spans="1:30" x14ac:dyDescent="0.25">
      <c r="A1686" s="30" t="s">
        <v>1705</v>
      </c>
    </row>
    <row r="1687" spans="1:30" x14ac:dyDescent="0.25">
      <c r="A1687" s="23" t="s">
        <v>1717</v>
      </c>
    </row>
    <row r="1688" spans="1:30" x14ac:dyDescent="0.25">
      <c r="A1688" s="52" t="s">
        <v>1706</v>
      </c>
    </row>
    <row r="1689" spans="1:30" x14ac:dyDescent="0.25">
      <c r="A1689" s="50" t="s">
        <v>1716</v>
      </c>
      <c r="H1689" s="80">
        <f>821/1680</f>
        <v>0.48869047619047618</v>
      </c>
      <c r="I1689" s="27" t="s">
        <v>1715</v>
      </c>
    </row>
    <row r="1690" spans="1:30" x14ac:dyDescent="0.25">
      <c r="A1690" s="66" t="s">
        <v>1710</v>
      </c>
    </row>
    <row r="1691" spans="1:30" x14ac:dyDescent="0.25">
      <c r="A1691" s="30" t="s">
        <v>1712</v>
      </c>
    </row>
    <row r="1692" spans="1:30" x14ac:dyDescent="0.25">
      <c r="A1692" s="23" t="s">
        <v>1711</v>
      </c>
    </row>
    <row r="1693" spans="1:30" x14ac:dyDescent="0.25">
      <c r="A1693" s="52" t="s">
        <v>1718</v>
      </c>
      <c r="H1693" s="27">
        <v>2013</v>
      </c>
      <c r="I1693" s="27">
        <v>2014</v>
      </c>
    </row>
    <row r="1694" spans="1:30" x14ac:dyDescent="0.25">
      <c r="A1694" s="50" t="s">
        <v>1719</v>
      </c>
      <c r="H1694">
        <f>ROUNDDOWN((774+(276*0.4887)),0)</f>
        <v>908</v>
      </c>
      <c r="I1694">
        <f>ROUNDUP((H1694+(('98% Broad Control_PneuPumps'!B4-'98% Broad Control_PneuPumps'!B3)*0.4887)),0)</f>
        <v>1063</v>
      </c>
    </row>
    <row r="1695" spans="1:30" x14ac:dyDescent="0.25">
      <c r="A1695" s="93">
        <v>2014</v>
      </c>
      <c r="B1695" s="67" t="s">
        <v>1725</v>
      </c>
    </row>
    <row r="1696" spans="1:30"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1" x14ac:dyDescent="0.25">
      <c r="A1713"/>
    </row>
    <row r="1714" spans="1:11" x14ac:dyDescent="0.25">
      <c r="A1714"/>
      <c r="K1714" t="s">
        <v>1702</v>
      </c>
    </row>
    <row r="1715" spans="1:11" x14ac:dyDescent="0.25">
      <c r="A1715"/>
    </row>
    <row r="1716" spans="1:11" x14ac:dyDescent="0.25">
      <c r="A1716"/>
    </row>
    <row r="1717" spans="1:11" x14ac:dyDescent="0.25">
      <c r="A1717"/>
    </row>
    <row r="1718" spans="1:11" x14ac:dyDescent="0.25">
      <c r="A1718"/>
    </row>
    <row r="1719" spans="1:11" x14ac:dyDescent="0.25">
      <c r="A1719"/>
    </row>
  </sheetData>
  <sortState ref="A4:X1683">
    <sortCondition ref="E4:E1683"/>
  </sortState>
  <mergeCells count="1">
    <mergeCell ref="A1:Q1"/>
  </mergeCells>
  <conditionalFormatting sqref="E4:E1683">
    <cfRule type="cellIs" dxfId="3" priority="4" operator="greaterThan">
      <formula>50000</formula>
    </cfRule>
  </conditionalFormatting>
  <conditionalFormatting sqref="X4:AD1683">
    <cfRule type="cellIs" dxfId="2" priority="3" operator="lessThan">
      <formula>4.995</formula>
    </cfRule>
  </conditionalFormatting>
  <conditionalFormatting sqref="R1669:R1683">
    <cfRule type="cellIs" dxfId="1" priority="2" operator="greaterThan">
      <formula>50000</formula>
    </cfRule>
  </conditionalFormatting>
  <conditionalFormatting sqref="S1675:W1683">
    <cfRule type="cellIs" dxfId="0" priority="1" operator="greaterThan">
      <formula>50000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C31" sqref="C31"/>
    </sheetView>
  </sheetViews>
  <sheetFormatPr defaultRowHeight="15" x14ac:dyDescent="0.25"/>
  <cols>
    <col min="1" max="1" width="9.140625" style="4"/>
    <col min="2" max="4" width="20.42578125" style="4" customWidth="1"/>
    <col min="5" max="5" width="20.42578125" style="74" customWidth="1"/>
    <col min="6" max="6" width="30.7109375" style="4" bestFit="1" customWidth="1"/>
    <col min="7" max="7" width="38" style="4" bestFit="1" customWidth="1"/>
    <col min="8" max="16384" width="9.140625" style="4"/>
  </cols>
  <sheetData>
    <row r="1" spans="1:13" ht="18" thickBot="1" x14ac:dyDescent="0.3">
      <c r="A1" s="68" t="s">
        <v>1703</v>
      </c>
      <c r="B1" s="37" t="s">
        <v>1708</v>
      </c>
      <c r="C1" s="38" t="s">
        <v>1713</v>
      </c>
      <c r="D1" s="85" t="s">
        <v>1721</v>
      </c>
      <c r="E1" s="87" t="s">
        <v>1707</v>
      </c>
      <c r="F1" s="78" t="s">
        <v>1704</v>
      </c>
      <c r="G1" s="91" t="s">
        <v>1723</v>
      </c>
    </row>
    <row r="2" spans="1:13" x14ac:dyDescent="0.25">
      <c r="A2" s="69">
        <v>2012</v>
      </c>
      <c r="B2" s="40">
        <v>1680</v>
      </c>
      <c r="C2" s="76">
        <f>B2</f>
        <v>1680</v>
      </c>
      <c r="D2" s="81"/>
      <c r="E2" s="40">
        <v>2464.4</v>
      </c>
      <c r="F2" s="89"/>
      <c r="G2" s="92">
        <v>1.4668777127241053</v>
      </c>
      <c r="H2" s="74" t="s">
        <v>1724</v>
      </c>
      <c r="I2" s="74"/>
      <c r="J2" s="74"/>
      <c r="K2" s="74"/>
      <c r="L2" s="74"/>
      <c r="M2" s="74"/>
    </row>
    <row r="3" spans="1:13" x14ac:dyDescent="0.25">
      <c r="A3" s="70">
        <v>2013</v>
      </c>
      <c r="B3" s="39">
        <v>1956</v>
      </c>
      <c r="C3" s="75">
        <f>B3</f>
        <v>1956</v>
      </c>
      <c r="D3" s="82"/>
      <c r="E3" s="39">
        <v>2869.2</v>
      </c>
      <c r="F3" s="90"/>
      <c r="G3" s="74"/>
      <c r="H3" s="74"/>
      <c r="I3" s="74"/>
      <c r="J3" s="74"/>
      <c r="K3" s="74"/>
      <c r="L3" s="74"/>
      <c r="M3" s="74"/>
    </row>
    <row r="4" spans="1:13" x14ac:dyDescent="0.25">
      <c r="A4" s="71">
        <v>2014</v>
      </c>
      <c r="B4" s="39">
        <v>2273</v>
      </c>
      <c r="C4" s="75">
        <f>B4-D4</f>
        <v>1210</v>
      </c>
      <c r="D4" s="83">
        <f>'2012Wells_PneuPumps'!I1694</f>
        <v>1063</v>
      </c>
      <c r="E4" s="39">
        <v>3334.2</v>
      </c>
      <c r="F4" s="86">
        <f>(C4*$G$2)+((D4*$G$2)*(1-0.98))</f>
        <v>1806.1078525686819</v>
      </c>
      <c r="G4" s="74"/>
      <c r="H4" s="74"/>
      <c r="I4" s="74"/>
      <c r="J4" s="74"/>
      <c r="K4" s="74"/>
      <c r="L4" s="74"/>
      <c r="M4" s="74"/>
    </row>
    <row r="5" spans="1:13" x14ac:dyDescent="0.25">
      <c r="A5" s="71">
        <v>2015</v>
      </c>
      <c r="B5" s="39">
        <v>2638</v>
      </c>
      <c r="C5" s="75">
        <f t="shared" ref="C5:C7" si="0">B5-D5</f>
        <v>1396</v>
      </c>
      <c r="D5" s="83">
        <f>ROUNDUP((D4+(0.4893*('98% Broad Control_PneuPumps'!B5-'98% Broad Control_PneuPumps'!B4))),0)</f>
        <v>1242</v>
      </c>
      <c r="E5" s="39">
        <v>3869.6</v>
      </c>
      <c r="F5" s="86">
        <f>(C5*$G$2)+((D5*$G$2)*(1-0.98))</f>
        <v>2084.1985293469179</v>
      </c>
      <c r="G5" s="74"/>
      <c r="H5" s="74"/>
      <c r="I5" s="74"/>
      <c r="J5" s="74"/>
      <c r="K5" s="74"/>
      <c r="L5" s="74"/>
      <c r="M5" s="74"/>
    </row>
    <row r="6" spans="1:13" x14ac:dyDescent="0.25">
      <c r="A6" s="71">
        <v>2016</v>
      </c>
      <c r="B6" s="39">
        <v>3057</v>
      </c>
      <c r="C6" s="75">
        <f t="shared" si="0"/>
        <v>1610</v>
      </c>
      <c r="D6" s="83">
        <f>ROUNDDOWN((D5+(0.4893*('98% Broad Control_PneuPumps'!B6-'98% Broad Control_PneuPumps'!B5))),0)</f>
        <v>1447</v>
      </c>
      <c r="E6" s="39">
        <v>4484.2</v>
      </c>
      <c r="F6" s="86">
        <f>(C6*$G$2)+((D6*$G$2)*(1-0.98))</f>
        <v>2404.1245584920453</v>
      </c>
      <c r="G6" s="74"/>
      <c r="H6" s="74"/>
      <c r="I6" s="74"/>
      <c r="J6" s="74"/>
      <c r="K6" s="74"/>
      <c r="L6" s="74"/>
      <c r="M6" s="74"/>
    </row>
    <row r="7" spans="1:13" x14ac:dyDescent="0.25">
      <c r="A7" s="71">
        <v>2017</v>
      </c>
      <c r="B7" s="39">
        <v>3538</v>
      </c>
      <c r="C7" s="75">
        <f t="shared" si="0"/>
        <v>1856</v>
      </c>
      <c r="D7" s="83">
        <f>ROUNDDOWN((D6+(0.4893*('98% Broad Control_PneuPumps'!B7-'98% Broad Control_PneuPumps'!B6))),0)</f>
        <v>1682</v>
      </c>
      <c r="E7" s="39">
        <v>5189.8</v>
      </c>
      <c r="F7" s="86">
        <f>(C7*$G$2)+((D7*$G$2)*(1-0.98))</f>
        <v>2771.8708010719783</v>
      </c>
      <c r="G7" s="74"/>
      <c r="H7" s="74"/>
      <c r="I7" s="74"/>
      <c r="J7" s="74"/>
      <c r="K7" s="74"/>
      <c r="L7" s="74"/>
      <c r="M7" s="74"/>
    </row>
    <row r="8" spans="1:13" ht="15.75" thickBot="1" x14ac:dyDescent="0.3">
      <c r="A8" s="72">
        <v>2018</v>
      </c>
      <c r="B8" s="79">
        <v>4092</v>
      </c>
      <c r="C8" s="77">
        <f>B8-D8</f>
        <v>2139</v>
      </c>
      <c r="D8" s="84">
        <f>ROUNDDOWN((D7+(0.4893*('98% Broad Control_PneuPumps'!B8-'98% Broad Control_PneuPumps'!B7))),0)</f>
        <v>1953</v>
      </c>
      <c r="E8" s="79">
        <v>6002.5</v>
      </c>
      <c r="F8" s="86">
        <f>(C8*$G$2)+((D8*$G$2)*(1-0.98))</f>
        <v>3194.9476709758646</v>
      </c>
      <c r="G8" s="74"/>
      <c r="H8" s="74"/>
      <c r="I8" s="74"/>
      <c r="J8" s="74"/>
      <c r="K8" s="74"/>
      <c r="L8" s="74"/>
      <c r="M8" s="74"/>
    </row>
    <row r="9" spans="1:13" ht="36.75" customHeight="1" thickBot="1" x14ac:dyDescent="0.3">
      <c r="A9" s="125" t="s">
        <v>1722</v>
      </c>
      <c r="B9" s="126"/>
      <c r="C9" s="126"/>
      <c r="D9" s="126"/>
      <c r="E9" s="126"/>
      <c r="F9" s="127"/>
      <c r="G9" s="74"/>
      <c r="H9" s="74"/>
      <c r="I9" s="74"/>
      <c r="J9" s="74"/>
      <c r="K9" s="74"/>
      <c r="L9" s="74"/>
      <c r="M9" s="74"/>
    </row>
    <row r="10" spans="1:13" x14ac:dyDescent="0.25">
      <c r="A10" s="74"/>
      <c r="B10" s="74"/>
      <c r="C10" s="34"/>
      <c r="D10" s="74"/>
      <c r="F10" s="94">
        <f>(F8-E2)/E2</f>
        <v>0.29644037939290069</v>
      </c>
      <c r="G10" s="30" t="s">
        <v>1714</v>
      </c>
      <c r="H10" s="74"/>
      <c r="I10" s="74"/>
      <c r="J10" s="74"/>
      <c r="K10" s="74"/>
      <c r="L10" s="74"/>
      <c r="M10" s="74"/>
    </row>
  </sheetData>
  <mergeCells count="1">
    <mergeCell ref="A9:F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32" sqref="F32"/>
    </sheetView>
  </sheetViews>
  <sheetFormatPr defaultRowHeight="15" x14ac:dyDescent="0.25"/>
  <cols>
    <col min="1" max="1" width="5" style="74" bestFit="1" customWidth="1"/>
    <col min="2" max="2" width="13.85546875" style="74" bestFit="1" customWidth="1"/>
    <col min="3" max="3" width="15.42578125" style="74" bestFit="1" customWidth="1"/>
    <col min="4" max="4" width="25.5703125" style="74" bestFit="1" customWidth="1"/>
    <col min="5" max="5" width="22.5703125" style="74" bestFit="1" customWidth="1"/>
    <col min="6" max="6" width="69.140625" style="74" bestFit="1" customWidth="1"/>
    <col min="7" max="7" width="69.140625" style="74" customWidth="1"/>
    <col min="8" max="8" width="76.85546875" style="74" bestFit="1" customWidth="1"/>
    <col min="9" max="9" width="8.7109375" style="74" customWidth="1"/>
    <col min="10" max="16384" width="9.140625" style="74"/>
  </cols>
  <sheetData>
    <row r="1" spans="1:8" ht="18" thickBot="1" x14ac:dyDescent="0.3">
      <c r="A1" s="68" t="s">
        <v>1703</v>
      </c>
      <c r="B1" s="95" t="s">
        <v>1726</v>
      </c>
      <c r="C1" s="95" t="s">
        <v>1727</v>
      </c>
      <c r="D1" s="37" t="s">
        <v>1728</v>
      </c>
      <c r="E1" s="96" t="s">
        <v>1729</v>
      </c>
      <c r="F1" s="68" t="s">
        <v>1730</v>
      </c>
      <c r="G1" s="78" t="s">
        <v>1731</v>
      </c>
    </row>
    <row r="2" spans="1:8" x14ac:dyDescent="0.25">
      <c r="A2" s="69">
        <v>2012</v>
      </c>
      <c r="B2" s="97">
        <v>11204120</v>
      </c>
      <c r="C2" s="98">
        <v>1109.2</v>
      </c>
      <c r="D2" s="99"/>
      <c r="E2" s="100"/>
      <c r="F2" s="101"/>
      <c r="G2" s="102">
        <f>C2</f>
        <v>1109.2</v>
      </c>
    </row>
    <row r="3" spans="1:8" x14ac:dyDescent="0.25">
      <c r="A3" s="70">
        <v>2013</v>
      </c>
      <c r="B3" s="103">
        <v>12879213</v>
      </c>
      <c r="C3" s="104">
        <v>1275</v>
      </c>
      <c r="D3" s="105"/>
      <c r="E3" s="106"/>
      <c r="F3" s="107"/>
      <c r="G3" s="108">
        <f t="shared" ref="G3:G4" si="0">C3</f>
        <v>1275</v>
      </c>
    </row>
    <row r="4" spans="1:8" x14ac:dyDescent="0.25">
      <c r="A4" s="109">
        <v>2014</v>
      </c>
      <c r="B4" s="110">
        <v>14804743</v>
      </c>
      <c r="C4" s="104">
        <v>1465.6</v>
      </c>
      <c r="D4" s="105"/>
      <c r="E4" s="106"/>
      <c r="F4" s="107"/>
      <c r="G4" s="108">
        <f t="shared" si="0"/>
        <v>1465.6</v>
      </c>
    </row>
    <row r="5" spans="1:8" x14ac:dyDescent="0.25">
      <c r="A5" s="71">
        <v>2015</v>
      </c>
      <c r="B5" s="111">
        <v>17018154</v>
      </c>
      <c r="C5" s="104">
        <v>1684.7</v>
      </c>
      <c r="D5" s="112">
        <f>(B5/0.941)*(0.1*0.41)*$D$10</f>
        <v>73.407222479867883</v>
      </c>
      <c r="E5" s="113">
        <f>(B5/0.941)*(0.9)*$D$10</f>
        <v>1611.3780544361241</v>
      </c>
      <c r="F5" s="114">
        <f>(E5*0.9)*(1-0.59)</f>
        <v>594.59850208692978</v>
      </c>
      <c r="G5" s="115">
        <f>SUM(D5,F5)</f>
        <v>668.00572456679765</v>
      </c>
    </row>
    <row r="6" spans="1:8" x14ac:dyDescent="0.25">
      <c r="A6" s="71">
        <v>2016</v>
      </c>
      <c r="B6" s="111">
        <v>19562485</v>
      </c>
      <c r="C6" s="104">
        <v>1936.6</v>
      </c>
      <c r="D6" s="112">
        <f t="shared" ref="D6:D8" si="1">(B6/0.941)*(0.1*0.41)*$D$10</f>
        <v>84.382106816877922</v>
      </c>
      <c r="E6" s="113">
        <f t="shared" ref="E6:E8" si="2">(B6/0.941)*(0.9)*$D$10</f>
        <v>1852.2901496387833</v>
      </c>
      <c r="F6" s="114">
        <f>(E6*0.9)*(1-0.59)</f>
        <v>683.49506521671105</v>
      </c>
      <c r="G6" s="115">
        <f t="shared" ref="G6:G8" si="3">SUM(D6,F6)</f>
        <v>767.87717203358898</v>
      </c>
    </row>
    <row r="7" spans="1:8" x14ac:dyDescent="0.25">
      <c r="A7" s="71">
        <v>2017</v>
      </c>
      <c r="B7" s="111">
        <v>22487210</v>
      </c>
      <c r="C7" s="104">
        <v>2226.1999999999998</v>
      </c>
      <c r="D7" s="112">
        <f t="shared" si="1"/>
        <v>96.997807601312672</v>
      </c>
      <c r="E7" s="113">
        <f t="shared" si="2"/>
        <v>2129.2201668580828</v>
      </c>
      <c r="F7" s="114">
        <f>(E7*0.959)*(1-0.59)</f>
        <v>837.18807740692955</v>
      </c>
      <c r="G7" s="115">
        <f t="shared" si="3"/>
        <v>934.18588500824217</v>
      </c>
    </row>
    <row r="8" spans="1:8" ht="15.75" thickBot="1" x14ac:dyDescent="0.3">
      <c r="A8" s="72">
        <v>2018</v>
      </c>
      <c r="B8" s="116">
        <v>25849202</v>
      </c>
      <c r="C8" s="117">
        <v>2559</v>
      </c>
      <c r="D8" s="112">
        <f t="shared" si="1"/>
        <v>111.49964456433088</v>
      </c>
      <c r="E8" s="113">
        <f t="shared" si="2"/>
        <v>2447.5531733633607</v>
      </c>
      <c r="F8" s="118">
        <f>(E8*0.959)*(1-0.59)</f>
        <v>962.3534322347399</v>
      </c>
      <c r="G8" s="119">
        <f t="shared" si="3"/>
        <v>1073.8530767990708</v>
      </c>
    </row>
    <row r="9" spans="1:8" ht="16.5" customHeight="1" thickBot="1" x14ac:dyDescent="0.3">
      <c r="A9" s="128" t="s">
        <v>1732</v>
      </c>
      <c r="B9" s="129"/>
      <c r="C9" s="129"/>
      <c r="D9" s="129"/>
      <c r="E9" s="129"/>
      <c r="F9" s="129"/>
      <c r="G9" s="130"/>
    </row>
    <row r="10" spans="1:8" x14ac:dyDescent="0.25">
      <c r="A10" s="74" t="s">
        <v>1733</v>
      </c>
      <c r="D10" s="120">
        <f>C2/B2</f>
        <v>9.8999296687290043E-5</v>
      </c>
      <c r="G10" s="121">
        <f>1-(G8/G2)</f>
        <v>3.1867042193408968E-2</v>
      </c>
      <c r="H10" s="11" t="s">
        <v>1734</v>
      </c>
    </row>
    <row r="11" spans="1:8" x14ac:dyDescent="0.25">
      <c r="A11" s="74" t="s">
        <v>1735</v>
      </c>
    </row>
    <row r="12" spans="1:8" x14ac:dyDescent="0.25">
      <c r="A12" s="74" t="s">
        <v>1736</v>
      </c>
    </row>
    <row r="13" spans="1:8" x14ac:dyDescent="0.25">
      <c r="A13" s="74" t="s">
        <v>1737</v>
      </c>
    </row>
  </sheetData>
  <mergeCells count="1">
    <mergeCell ref="A9: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PneuControllers</vt:lpstr>
      <vt:lpstr>2012-2018 PneuCntrlr Em.</vt:lpstr>
      <vt:lpstr>2012Wells_PneuPumps</vt:lpstr>
      <vt:lpstr>98% Broad Control_PneuPumps</vt:lpstr>
      <vt:lpstr>TankTruckFilling</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Oswald</dc:creator>
  <cp:lastModifiedBy>Whitney Oswald</cp:lastModifiedBy>
  <dcterms:created xsi:type="dcterms:W3CDTF">2014-01-08T16:39:33Z</dcterms:created>
  <dcterms:modified xsi:type="dcterms:W3CDTF">2014-03-11T20:47:27Z</dcterms:modified>
</cp:coreProperties>
</file>